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udget" sheetId="1" r:id="rId1"/>
    <sheet name="Sheet1" sheetId="2" r:id="rId2"/>
  </sheets>
  <definedNames>
    <definedName name="_xlnm.Print_Area" localSheetId="0">'Budget'!$A$1:$K$209</definedName>
  </definedNames>
  <calcPr fullCalcOnLoad="1"/>
</workbook>
</file>

<file path=xl/sharedStrings.xml><?xml version="1.0" encoding="utf-8"?>
<sst xmlns="http://schemas.openxmlformats.org/spreadsheetml/2006/main" count="303" uniqueCount="169">
  <si>
    <t>Unrestricted Gifts</t>
  </si>
  <si>
    <t>Adult Programming</t>
  </si>
  <si>
    <t>Bank Charges</t>
  </si>
  <si>
    <t>Planned Contributions</t>
  </si>
  <si>
    <t>TOTAL Contributions</t>
  </si>
  <si>
    <t>Out of Town Patron</t>
  </si>
  <si>
    <t>Rent</t>
  </si>
  <si>
    <t>Replacement Fees</t>
  </si>
  <si>
    <t>Ferrisburgh</t>
  </si>
  <si>
    <t>Panton</t>
  </si>
  <si>
    <t>Restricted Gifts</t>
  </si>
  <si>
    <t>Conscience Box</t>
  </si>
  <si>
    <t>Snow Removal</t>
  </si>
  <si>
    <t>Library Services Supplies</t>
  </si>
  <si>
    <t>Advertising</t>
  </si>
  <si>
    <t>Waltham</t>
  </si>
  <si>
    <t>Net</t>
  </si>
  <si>
    <t>Building Preservation Budget 2012-2013</t>
  </si>
  <si>
    <t>2012-2013</t>
  </si>
  <si>
    <t>TOTAL Town and City Support</t>
  </si>
  <si>
    <t>TOTAL INCOME</t>
  </si>
  <si>
    <t>Budget</t>
  </si>
  <si>
    <t>EXPENSES</t>
  </si>
  <si>
    <t>Admin Supplies</t>
  </si>
  <si>
    <t>Proposed</t>
  </si>
  <si>
    <t>Annual Appeal Printing</t>
  </si>
  <si>
    <t>Annual Appeal Postage</t>
  </si>
  <si>
    <t>Electricity</t>
  </si>
  <si>
    <t>Fuel</t>
  </si>
  <si>
    <t>Copier Income</t>
  </si>
  <si>
    <t>Furnishings</t>
  </si>
  <si>
    <t>Librarian's Resources</t>
  </si>
  <si>
    <t>Volunteer Recognition</t>
  </si>
  <si>
    <t>Water-Sewer</t>
  </si>
  <si>
    <t>TOTAL EXPENSES</t>
  </si>
  <si>
    <t>Designated Gifts</t>
  </si>
  <si>
    <t>Repairs and Maintenance</t>
  </si>
  <si>
    <t>2008-2009</t>
  </si>
  <si>
    <t>Rear Stairs</t>
  </si>
  <si>
    <t>Light Repair</t>
  </si>
  <si>
    <t>FUND RAISING</t>
  </si>
  <si>
    <t>BUILDING OPERATIONS</t>
  </si>
  <si>
    <t>STAFF &amp; ADMINISTRATION</t>
  </si>
  <si>
    <t>MISCELLANEOUS</t>
  </si>
  <si>
    <t>GIFTS &amp; DONATIONS</t>
  </si>
  <si>
    <t>TOWN &amp; CITY SUPPORT</t>
  </si>
  <si>
    <t>Other Fund Raising</t>
  </si>
  <si>
    <t>Category/Description</t>
  </si>
  <si>
    <t>TOTAL Misc.</t>
  </si>
  <si>
    <t>TOTAL Staff/Admin</t>
  </si>
  <si>
    <t>Postage- General</t>
  </si>
  <si>
    <t>Postage - Interlibrary loans</t>
  </si>
  <si>
    <t>TOTAL Patron Services</t>
  </si>
  <si>
    <t>PATRON SERVICES</t>
  </si>
  <si>
    <t xml:space="preserve"> </t>
  </si>
  <si>
    <t>TOTAL Fund Raising</t>
  </si>
  <si>
    <t>TOTAL Bldg Operation</t>
  </si>
  <si>
    <t xml:space="preserve">Actual </t>
  </si>
  <si>
    <t>Actual</t>
  </si>
  <si>
    <t>Computer Expense</t>
  </si>
  <si>
    <t>Summer Programs</t>
  </si>
  <si>
    <t>Misc. Annual Appeal Expense</t>
  </si>
  <si>
    <t>Copier Expense</t>
  </si>
  <si>
    <t>Dues &amp; Prof. Devel.</t>
  </si>
  <si>
    <t>Interest</t>
  </si>
  <si>
    <t>BUILDING PRESERVATION</t>
  </si>
  <si>
    <t>National Bank of Middlebury</t>
  </si>
  <si>
    <t>Austin Bequest</t>
  </si>
  <si>
    <t>Other</t>
  </si>
  <si>
    <t>Column Painting/Repair</t>
  </si>
  <si>
    <t>Window Preservation</t>
  </si>
  <si>
    <t>TOTAL Preservation</t>
  </si>
  <si>
    <t>Misc.</t>
  </si>
  <si>
    <t xml:space="preserve">      Lions Club</t>
  </si>
  <si>
    <t>Increase/</t>
  </si>
  <si>
    <t>Decrease</t>
  </si>
  <si>
    <t>BIXBY MEMORIAL LIBRARY</t>
  </si>
  <si>
    <t>INCOME</t>
  </si>
  <si>
    <t>Gala Expense</t>
  </si>
  <si>
    <t>Treasurer's Expense</t>
  </si>
  <si>
    <t>Maintenance Supplies</t>
  </si>
  <si>
    <t>Program &amp; Class Fees</t>
  </si>
  <si>
    <t>Listen Up</t>
  </si>
  <si>
    <t>Annual Appeal</t>
  </si>
  <si>
    <t>ILL Postage</t>
  </si>
  <si>
    <t>Vergennes **</t>
  </si>
  <si>
    <t>Library Consignment</t>
  </si>
  <si>
    <t>Newsletter</t>
  </si>
  <si>
    <t>Public Relations</t>
  </si>
  <si>
    <t>Other Fund Raising Expense</t>
  </si>
  <si>
    <t xml:space="preserve">ESTIMATED CASH CARRYOVER </t>
  </si>
  <si>
    <t>ENDOWMENT TRANSFER</t>
  </si>
  <si>
    <t xml:space="preserve">Net all other </t>
  </si>
  <si>
    <t>Interlibrary Courier Service</t>
  </si>
  <si>
    <t>Website</t>
  </si>
  <si>
    <t>ACTUAL CASH CARRYOVER</t>
  </si>
  <si>
    <t>Bixby Ball - Prior Year</t>
  </si>
  <si>
    <t>Memorial Gifts</t>
  </si>
  <si>
    <t>ILL Courier Grant</t>
  </si>
  <si>
    <t>Gala Expense Prior Year</t>
  </si>
  <si>
    <t>Freda Fishman Stroh Series</t>
  </si>
  <si>
    <t>Museum &amp; Park Passes</t>
  </si>
  <si>
    <t>Deaccessioning Expense</t>
  </si>
  <si>
    <t>Rotary</t>
  </si>
  <si>
    <t xml:space="preserve">    SAL - for summer prograns</t>
  </si>
  <si>
    <t>Friends of the Bixby - Project Support</t>
  </si>
  <si>
    <t>2018-2019</t>
  </si>
  <si>
    <t>Eat on the Green</t>
  </si>
  <si>
    <t>Payroll Processing</t>
  </si>
  <si>
    <t>Social Security</t>
  </si>
  <si>
    <t>Addison ***</t>
  </si>
  <si>
    <t>*** Addison reduces all voter approved requests by a % to offset election expense.</t>
  </si>
  <si>
    <t>*</t>
  </si>
  <si>
    <t>Book Sale - Friends contribution</t>
  </si>
  <si>
    <t>Actuals</t>
  </si>
  <si>
    <t>2019-2020</t>
  </si>
  <si>
    <t>Coffee Donations</t>
  </si>
  <si>
    <t>Replacement Books</t>
  </si>
  <si>
    <t>Program Expenses</t>
  </si>
  <si>
    <t>Books &amp; Periodicals QB</t>
  </si>
  <si>
    <t>Rubbish &amp; Recycling</t>
  </si>
  <si>
    <t xml:space="preserve">  Adult Collection </t>
  </si>
  <si>
    <t xml:space="preserve">  Electronic Media - Adult</t>
  </si>
  <si>
    <t xml:space="preserve">  Juvenile Collection</t>
  </si>
  <si>
    <t xml:space="preserve">  Large Print Books</t>
  </si>
  <si>
    <t xml:space="preserve">  Periodicals</t>
  </si>
  <si>
    <t xml:space="preserve">  Young Adult</t>
  </si>
  <si>
    <t>Special Events - Bixby Gala</t>
  </si>
  <si>
    <t>Summer Reading Program</t>
  </si>
  <si>
    <t>Employee Search</t>
  </si>
  <si>
    <t xml:space="preserve">Employee Benefit Program </t>
  </si>
  <si>
    <t>CVNHP Grant</t>
  </si>
  <si>
    <t>ILS/Automation</t>
  </si>
  <si>
    <t>Children's Programs</t>
  </si>
  <si>
    <t>Freda Fishman Stroh Programs</t>
  </si>
  <si>
    <t>Preschool Mileage</t>
  </si>
  <si>
    <t xml:space="preserve">Mileage </t>
  </si>
  <si>
    <t>Museum Room</t>
  </si>
  <si>
    <t xml:space="preserve">CVNHP Grant </t>
  </si>
  <si>
    <t xml:space="preserve">  Electronic Media - Juvenile</t>
  </si>
  <si>
    <t>Raise Pool (in Payroll)</t>
  </si>
  <si>
    <t>2020-2021</t>
  </si>
  <si>
    <t>NAGPRA Grant</t>
  </si>
  <si>
    <t>DCF Book Discussion</t>
  </si>
  <si>
    <t xml:space="preserve">Insurance </t>
  </si>
  <si>
    <t>Misc. (Lega Fees)</t>
  </si>
  <si>
    <t xml:space="preserve">NAGPRA Grant </t>
  </si>
  <si>
    <t>Misc. (Coffee &amp; Water Cooler)</t>
  </si>
  <si>
    <t>Unemployment Insurance</t>
  </si>
  <si>
    <t>Workman's Comp</t>
  </si>
  <si>
    <t>D&amp;O Insurance</t>
  </si>
  <si>
    <t xml:space="preserve"> Retirement</t>
  </si>
  <si>
    <t>Payroll-Americorp Grant (15 hrs week @ $12)</t>
  </si>
  <si>
    <t xml:space="preserve">RESERVE </t>
  </si>
  <si>
    <t>ENDOWMENT</t>
  </si>
  <si>
    <t>Internet</t>
  </si>
  <si>
    <t>Telephone</t>
  </si>
  <si>
    <t>Grant Revenue</t>
  </si>
  <si>
    <t>Misc.(Admin)</t>
  </si>
  <si>
    <t>PPN LOAN TRANSFER</t>
  </si>
  <si>
    <t xml:space="preserve"> valued at $2,500 for a total of $54,536 in support.</t>
  </si>
  <si>
    <t>** $51,936 is the town support from Vergennes as $5,000 was in-kind service for plowing and mowing and parking lot maintenance.</t>
  </si>
  <si>
    <t xml:space="preserve"> For 2020-2021 the town support will only be in-kind for mowing and parking lot maintenance</t>
  </si>
  <si>
    <t xml:space="preserve">   Insurance - Library</t>
  </si>
  <si>
    <t xml:space="preserve">   Insurance - City</t>
  </si>
  <si>
    <t xml:space="preserve"> Healthcare (BCBSVT)</t>
  </si>
  <si>
    <t>Approved Operating Budget 2020-2021</t>
  </si>
  <si>
    <t>Adjusted for End of Year Carryover</t>
  </si>
  <si>
    <t>Payroll (Inc IT position)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</si>
</sst>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[$-409]dddd\,\ mmmm\ d\,\ yyyy"/>
    <numFmt numFmtId="170" formatCode="[$-409]h:mm:ss\ AM/PM"/>
    <numFmt numFmtId="171" formatCode="_(* #,##0.000_);_(* \(#,##0.000\);_(* &quot;-&quot;??_);_(@_)"/>
    <numFmt numFmtId="172" formatCode="_(* #,##0.0000_);_(* \(#,##0.0000\);_(* &quot;-&quot;??_);_(@_)"/>
    <numFmt numFmtId="173" formatCode="[$-F800]dddd\,\ mmmm\ dd\,\ yyyy"/>
    <numFmt numFmtId="174" formatCode="_(* #,##0.0_);_(* \(#,##0.0\);_(* &quot;-&quot;?_);_(@_)"/>
    <numFmt numFmtId="175" formatCode="00000"/>
    <numFmt numFmtId="176" formatCode="0.00_);[Red]\(0.00\)"/>
    <numFmt numFmtId="177" formatCode="0_);[Red]\(0\)"/>
    <numFmt numFmtId="178" formatCode="&quot;$&quot;#,##0.0_);\(&quot;$&quot;#,##0.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165" fontId="4" fillId="0" borderId="13" xfId="42" applyNumberFormat="1" applyFont="1" applyBorder="1" applyAlignment="1">
      <alignment/>
    </xf>
    <xf numFmtId="167" fontId="4" fillId="0" borderId="0" xfId="44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 indent="1"/>
    </xf>
    <xf numFmtId="165" fontId="4" fillId="0" borderId="11" xfId="42" applyNumberFormat="1" applyFont="1" applyBorder="1" applyAlignment="1">
      <alignment/>
    </xf>
    <xf numFmtId="43" fontId="0" fillId="0" borderId="14" xfId="42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43" fontId="0" fillId="0" borderId="15" xfId="42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4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165" fontId="0" fillId="0" borderId="16" xfId="42" applyNumberFormat="1" applyFont="1" applyBorder="1" applyAlignment="1">
      <alignment/>
    </xf>
    <xf numFmtId="165" fontId="4" fillId="0" borderId="16" xfId="42" applyNumberFormat="1" applyFont="1" applyBorder="1" applyAlignment="1">
      <alignment/>
    </xf>
    <xf numFmtId="165" fontId="4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65" fontId="4" fillId="0" borderId="12" xfId="42" applyNumberFormat="1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11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44" fontId="6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165" fontId="4" fillId="0" borderId="18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47" fillId="0" borderId="0" xfId="42" applyNumberFormat="1" applyFont="1" applyAlignment="1">
      <alignment/>
    </xf>
    <xf numFmtId="165" fontId="47" fillId="0" borderId="15" xfId="42" applyNumberFormat="1" applyFont="1" applyBorder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65" fontId="48" fillId="0" borderId="0" xfId="42" applyNumberFormat="1" applyFont="1" applyAlignment="1">
      <alignment/>
    </xf>
    <xf numFmtId="165" fontId="48" fillId="0" borderId="11" xfId="0" applyNumberFormat="1" applyFont="1" applyBorder="1" applyAlignment="1">
      <alignment/>
    </xf>
    <xf numFmtId="165" fontId="48" fillId="0" borderId="15" xfId="42" applyNumberFormat="1" applyFont="1" applyBorder="1" applyAlignment="1">
      <alignment/>
    </xf>
    <xf numFmtId="165" fontId="48" fillId="0" borderId="0" xfId="0" applyNumberFormat="1" applyFont="1" applyAlignment="1">
      <alignment/>
    </xf>
    <xf numFmtId="167" fontId="46" fillId="0" borderId="0" xfId="44" applyNumberFormat="1" applyFont="1" applyAlignment="1">
      <alignment/>
    </xf>
    <xf numFmtId="9" fontId="0" fillId="0" borderId="0" xfId="59" applyFont="1" applyAlignment="1">
      <alignment/>
    </xf>
    <xf numFmtId="9" fontId="4" fillId="0" borderId="11" xfId="59" applyFont="1" applyBorder="1" applyAlignment="1">
      <alignment/>
    </xf>
    <xf numFmtId="43" fontId="0" fillId="0" borderId="10" xfId="42" applyFont="1" applyBorder="1" applyAlignment="1">
      <alignment/>
    </xf>
    <xf numFmtId="41" fontId="0" fillId="0" borderId="19" xfId="0" applyNumberFormat="1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165" fontId="4" fillId="0" borderId="13" xfId="42" applyNumberFormat="1" applyFont="1" applyBorder="1" applyAlignment="1">
      <alignment/>
    </xf>
    <xf numFmtId="165" fontId="4" fillId="0" borderId="20" xfId="42" applyNumberFormat="1" applyFont="1" applyBorder="1" applyAlignment="1">
      <alignment/>
    </xf>
    <xf numFmtId="165" fontId="4" fillId="0" borderId="17" xfId="42" applyNumberFormat="1" applyFont="1" applyBorder="1" applyAlignment="1">
      <alignment/>
    </xf>
    <xf numFmtId="0" fontId="49" fillId="0" borderId="0" xfId="0" applyFont="1" applyAlignment="1">
      <alignment/>
    </xf>
    <xf numFmtId="165" fontId="49" fillId="0" borderId="0" xfId="42" applyNumberFormat="1" applyFont="1" applyAlignment="1">
      <alignment/>
    </xf>
    <xf numFmtId="165" fontId="49" fillId="0" borderId="11" xfId="0" applyNumberFormat="1" applyFont="1" applyBorder="1" applyAlignment="1">
      <alignment/>
    </xf>
    <xf numFmtId="165" fontId="49" fillId="0" borderId="15" xfId="42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4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1" fontId="0" fillId="0" borderId="21" xfId="44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4" fillId="0" borderId="22" xfId="0" applyNumberFormat="1" applyFont="1" applyBorder="1" applyAlignment="1">
      <alignment/>
    </xf>
    <xf numFmtId="165" fontId="48" fillId="0" borderId="11" xfId="42" applyNumberFormat="1" applyFont="1" applyBorder="1" applyAlignment="1">
      <alignment/>
    </xf>
    <xf numFmtId="165" fontId="49" fillId="0" borderId="11" xfId="42" applyNumberFormat="1" applyFont="1" applyBorder="1" applyAlignment="1">
      <alignment/>
    </xf>
    <xf numFmtId="165" fontId="49" fillId="0" borderId="0" xfId="42" applyNumberFormat="1" applyFont="1" applyBorder="1" applyAlignment="1">
      <alignment/>
    </xf>
    <xf numFmtId="0" fontId="48" fillId="0" borderId="0" xfId="0" applyFont="1" applyAlignment="1">
      <alignment wrapText="1"/>
    </xf>
    <xf numFmtId="167" fontId="49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9"/>
  <sheetViews>
    <sheetView tabSelected="1" zoomScale="115" zoomScaleNormal="115" zoomScaleSheetLayoutView="100" workbookViewId="0" topLeftCell="A1">
      <selection activeCell="A5" sqref="A5"/>
    </sheetView>
  </sheetViews>
  <sheetFormatPr defaultColWidth="8.8515625" defaultRowHeight="12.75"/>
  <cols>
    <col min="1" max="1" width="26.00390625" style="0" customWidth="1"/>
    <col min="2" max="2" width="8.140625" style="0" customWidth="1"/>
    <col min="3" max="3" width="15.00390625" style="0" hidden="1" customWidth="1"/>
    <col min="4" max="4" width="1.7109375" style="0" customWidth="1"/>
    <col min="5" max="6" width="14.421875" style="0" customWidth="1"/>
    <col min="7" max="7" width="1.421875" style="0" customWidth="1"/>
    <col min="8" max="10" width="14.421875" style="0" customWidth="1"/>
    <col min="11" max="11" width="10.7109375" style="0" customWidth="1"/>
    <col min="12" max="12" width="10.421875" style="0" bestFit="1" customWidth="1"/>
  </cols>
  <sheetData>
    <row r="1" spans="1:4" ht="12.75">
      <c r="A1" s="91" t="s">
        <v>76</v>
      </c>
      <c r="B1" s="91"/>
      <c r="C1" s="91"/>
      <c r="D1" s="91"/>
    </row>
    <row r="2" spans="1:4" ht="12.75">
      <c r="A2" s="91" t="s">
        <v>166</v>
      </c>
      <c r="B2" s="91"/>
      <c r="C2" s="91"/>
      <c r="D2" s="91"/>
    </row>
    <row r="3" spans="1:4" ht="12.75">
      <c r="A3" s="38" t="s">
        <v>167</v>
      </c>
      <c r="B3" s="2"/>
      <c r="C3" s="2"/>
      <c r="D3" s="2"/>
    </row>
    <row r="4" spans="1:13" ht="12" customHeight="1">
      <c r="A4" s="92">
        <v>44017</v>
      </c>
      <c r="B4" s="92"/>
      <c r="C4" s="92"/>
      <c r="D4" s="92"/>
      <c r="E4" s="2" t="s">
        <v>54</v>
      </c>
      <c r="F4" s="2" t="s">
        <v>54</v>
      </c>
      <c r="H4" s="2" t="s">
        <v>54</v>
      </c>
      <c r="I4" s="2" t="s">
        <v>54</v>
      </c>
      <c r="J4" s="2" t="s">
        <v>54</v>
      </c>
      <c r="M4" s="3" t="s">
        <v>54</v>
      </c>
    </row>
    <row r="5" spans="1:11" ht="12.75">
      <c r="A5" s="4" t="s">
        <v>77</v>
      </c>
      <c r="B5" s="3"/>
      <c r="C5" s="3"/>
      <c r="D5" s="3"/>
      <c r="E5" s="5" t="s">
        <v>54</v>
      </c>
      <c r="F5" s="5" t="s">
        <v>54</v>
      </c>
      <c r="G5" s="29"/>
      <c r="H5" s="5" t="s">
        <v>54</v>
      </c>
      <c r="I5" s="5" t="s">
        <v>54</v>
      </c>
      <c r="J5" s="5" t="s">
        <v>24</v>
      </c>
      <c r="K5" s="2" t="s">
        <v>21</v>
      </c>
    </row>
    <row r="6" spans="1:11" ht="12.75">
      <c r="A6" s="3"/>
      <c r="B6" s="3"/>
      <c r="C6" s="2" t="s">
        <v>57</v>
      </c>
      <c r="D6" s="3"/>
      <c r="E6" s="6" t="s">
        <v>21</v>
      </c>
      <c r="F6" s="6" t="s">
        <v>114</v>
      </c>
      <c r="G6" s="25"/>
      <c r="H6" s="6" t="s">
        <v>21</v>
      </c>
      <c r="I6" s="6" t="s">
        <v>114</v>
      </c>
      <c r="J6" s="6" t="s">
        <v>21</v>
      </c>
      <c r="K6" s="2" t="s">
        <v>74</v>
      </c>
    </row>
    <row r="7" spans="1:11" ht="12.75">
      <c r="A7" s="7" t="s">
        <v>47</v>
      </c>
      <c r="B7" s="7"/>
      <c r="C7" s="2" t="s">
        <v>37</v>
      </c>
      <c r="D7" s="2"/>
      <c r="E7" s="6" t="s">
        <v>106</v>
      </c>
      <c r="F7" s="35">
        <v>43646</v>
      </c>
      <c r="G7" s="25"/>
      <c r="H7" s="6" t="s">
        <v>115</v>
      </c>
      <c r="I7" s="35">
        <v>44012</v>
      </c>
      <c r="J7" s="6" t="s">
        <v>141</v>
      </c>
      <c r="K7" s="2" t="s">
        <v>75</v>
      </c>
    </row>
    <row r="8" spans="1:10" ht="1.5" customHeight="1">
      <c r="A8" s="3"/>
      <c r="B8" s="4"/>
      <c r="C8" s="9"/>
      <c r="D8" s="9"/>
      <c r="E8" s="10"/>
      <c r="F8" s="10"/>
      <c r="G8" s="26"/>
      <c r="H8" s="10"/>
      <c r="I8" s="10"/>
      <c r="J8" s="10"/>
    </row>
    <row r="9" spans="1:10" ht="12.75">
      <c r="A9" s="4" t="s">
        <v>40</v>
      </c>
      <c r="B9" s="4"/>
      <c r="C9" s="9"/>
      <c r="D9" s="9"/>
      <c r="E9" s="10"/>
      <c r="F9" s="10"/>
      <c r="G9" s="26"/>
      <c r="H9" s="10"/>
      <c r="I9" s="10"/>
      <c r="J9" s="10"/>
    </row>
    <row r="10" spans="1:11" ht="12.75">
      <c r="A10" s="24" t="s">
        <v>83</v>
      </c>
      <c r="B10" s="3"/>
      <c r="C10" s="11">
        <v>14233.43</v>
      </c>
      <c r="D10" s="11"/>
      <c r="E10" s="12">
        <v>24000</v>
      </c>
      <c r="F10" s="54">
        <f>SUM(13364.08+8502.3+447.5+500+500)</f>
        <v>23313.879999999997</v>
      </c>
      <c r="G10" s="27"/>
      <c r="H10" s="12">
        <v>24000</v>
      </c>
      <c r="I10" s="54">
        <v>23440</v>
      </c>
      <c r="J10" s="12">
        <v>19200</v>
      </c>
      <c r="K10" s="62">
        <f>J10-H10</f>
        <v>-4800</v>
      </c>
    </row>
    <row r="11" spans="1:11" s="3" customFormat="1" ht="12.75">
      <c r="A11" s="3" t="s">
        <v>107</v>
      </c>
      <c r="C11" s="11"/>
      <c r="D11" s="11"/>
      <c r="E11" s="12">
        <v>2000</v>
      </c>
      <c r="F11" s="54">
        <v>1251.25</v>
      </c>
      <c r="G11" s="27"/>
      <c r="H11" s="12">
        <v>1000</v>
      </c>
      <c r="I11" s="54">
        <v>1828</v>
      </c>
      <c r="J11" s="12">
        <v>0</v>
      </c>
      <c r="K11" s="62">
        <f>J11-H11</f>
        <v>-1000</v>
      </c>
    </row>
    <row r="12" spans="1:11" ht="12.75">
      <c r="A12" s="3" t="s">
        <v>46</v>
      </c>
      <c r="B12" s="3"/>
      <c r="C12" s="11">
        <v>130</v>
      </c>
      <c r="D12" s="11"/>
      <c r="E12" s="12">
        <v>0</v>
      </c>
      <c r="F12" s="54">
        <v>205</v>
      </c>
      <c r="G12" s="27"/>
      <c r="H12" s="12">
        <v>0</v>
      </c>
      <c r="I12" s="54">
        <v>8</v>
      </c>
      <c r="J12" s="12">
        <v>8800</v>
      </c>
      <c r="K12" s="62">
        <f>J12-H12</f>
        <v>8800</v>
      </c>
    </row>
    <row r="13" spans="1:11" ht="12.75">
      <c r="A13" s="3" t="s">
        <v>96</v>
      </c>
      <c r="B13" s="3"/>
      <c r="C13" s="11"/>
      <c r="D13" s="11"/>
      <c r="E13" s="12"/>
      <c r="F13" s="54">
        <v>980</v>
      </c>
      <c r="G13" s="27"/>
      <c r="H13" s="12"/>
      <c r="I13" s="54">
        <v>3850</v>
      </c>
      <c r="J13" s="12"/>
      <c r="K13" s="62">
        <f>J13-H13</f>
        <v>0</v>
      </c>
    </row>
    <row r="14" spans="1:12" s="3" customFormat="1" ht="12.75">
      <c r="A14" s="3" t="s">
        <v>127</v>
      </c>
      <c r="C14" s="11">
        <v>12052</v>
      </c>
      <c r="D14" s="11"/>
      <c r="E14" s="14">
        <v>30000</v>
      </c>
      <c r="F14" s="81">
        <v>42751</v>
      </c>
      <c r="G14" s="27"/>
      <c r="H14" s="14">
        <v>36000</v>
      </c>
      <c r="I14" s="82">
        <v>240</v>
      </c>
      <c r="J14" s="14">
        <v>20000</v>
      </c>
      <c r="K14" s="62">
        <f>J14-H14</f>
        <v>-16000</v>
      </c>
      <c r="L14" s="3" t="s">
        <v>54</v>
      </c>
    </row>
    <row r="15" spans="1:11" ht="3" customHeight="1">
      <c r="A15" s="3"/>
      <c r="B15" s="3"/>
      <c r="C15" s="11"/>
      <c r="D15" s="11"/>
      <c r="E15" s="12"/>
      <c r="F15" s="12"/>
      <c r="G15" s="27"/>
      <c r="H15" s="12"/>
      <c r="I15" s="12"/>
      <c r="J15" s="12"/>
      <c r="K15" s="62"/>
    </row>
    <row r="16" spans="1:12" ht="12.75">
      <c r="A16" s="4" t="s">
        <v>55</v>
      </c>
      <c r="B16" s="3"/>
      <c r="C16" s="11">
        <f>SUM(C10:C14)</f>
        <v>26415.43</v>
      </c>
      <c r="D16" s="11"/>
      <c r="E16" s="21">
        <f>SUM(E10:E14)</f>
        <v>56000</v>
      </c>
      <c r="F16" s="21">
        <f>SUM(F10:F14)</f>
        <v>68501.13</v>
      </c>
      <c r="G16" s="28"/>
      <c r="H16" s="21">
        <f>SUM(H10:H14)</f>
        <v>61000</v>
      </c>
      <c r="I16" s="21">
        <f>SUM(I10:I14)</f>
        <v>29366</v>
      </c>
      <c r="J16" s="21">
        <f>SUM(J10:J14)</f>
        <v>48000</v>
      </c>
      <c r="K16" s="76">
        <f>J16-H16</f>
        <v>-13000</v>
      </c>
      <c r="L16" t="s">
        <v>54</v>
      </c>
    </row>
    <row r="17" spans="1:11" ht="12.75">
      <c r="A17" s="3"/>
      <c r="B17" s="3"/>
      <c r="C17" s="11"/>
      <c r="D17" s="11"/>
      <c r="E17" s="12"/>
      <c r="F17" s="12"/>
      <c r="G17" s="27"/>
      <c r="H17" s="12"/>
      <c r="I17" s="12"/>
      <c r="J17" s="12"/>
      <c r="K17" s="23">
        <f>J17-H17</f>
        <v>0</v>
      </c>
    </row>
    <row r="18" spans="1:11" ht="12.75">
      <c r="A18" s="4" t="s">
        <v>44</v>
      </c>
      <c r="B18" s="4"/>
      <c r="C18" s="11"/>
      <c r="D18" s="11"/>
      <c r="E18" s="12"/>
      <c r="F18" s="12"/>
      <c r="G18" s="27"/>
      <c r="H18" s="12"/>
      <c r="I18" s="12"/>
      <c r="J18" s="12"/>
      <c r="K18" s="23">
        <f>J18-H18</f>
        <v>0</v>
      </c>
    </row>
    <row r="19" spans="1:11" ht="12.75">
      <c r="A19" s="4" t="s">
        <v>3</v>
      </c>
      <c r="B19" s="3"/>
      <c r="C19" s="11">
        <v>3000</v>
      </c>
      <c r="D19" s="11"/>
      <c r="E19" s="12">
        <v>0</v>
      </c>
      <c r="F19" s="40" t="s">
        <v>54</v>
      </c>
      <c r="G19" s="27"/>
      <c r="H19" s="12">
        <v>0</v>
      </c>
      <c r="I19" s="40" t="s">
        <v>54</v>
      </c>
      <c r="J19" s="12">
        <v>0</v>
      </c>
      <c r="K19" s="23">
        <f>J19-H19</f>
        <v>0</v>
      </c>
    </row>
    <row r="20" spans="1:11" ht="12.75">
      <c r="A20" s="20" t="s">
        <v>100</v>
      </c>
      <c r="B20" s="3"/>
      <c r="C20" s="11"/>
      <c r="D20" s="11"/>
      <c r="E20" s="12">
        <v>1500</v>
      </c>
      <c r="F20" s="41">
        <v>1481</v>
      </c>
      <c r="G20" s="27"/>
      <c r="H20" s="12">
        <v>1500</v>
      </c>
      <c r="I20" s="41">
        <v>1702</v>
      </c>
      <c r="J20" s="12">
        <v>1500</v>
      </c>
      <c r="K20" s="23">
        <f>J20-H20</f>
        <v>0</v>
      </c>
    </row>
    <row r="21" spans="1:11" s="3" customFormat="1" ht="12.75">
      <c r="A21" s="3" t="s">
        <v>73</v>
      </c>
      <c r="C21" s="11"/>
      <c r="D21" s="11"/>
      <c r="E21" s="12">
        <v>950</v>
      </c>
      <c r="F21" s="41">
        <v>1000</v>
      </c>
      <c r="G21" s="27"/>
      <c r="H21" s="12">
        <v>950</v>
      </c>
      <c r="I21" s="41">
        <v>0</v>
      </c>
      <c r="J21" s="12">
        <v>950</v>
      </c>
      <c r="K21" s="36">
        <f>J21-H21</f>
        <v>0</v>
      </c>
    </row>
    <row r="22" spans="1:11" ht="12.75">
      <c r="A22" s="4" t="s">
        <v>35</v>
      </c>
      <c r="B22" s="3"/>
      <c r="C22" s="11"/>
      <c r="D22" s="11"/>
      <c r="E22" s="12">
        <v>0</v>
      </c>
      <c r="F22" s="41">
        <v>0</v>
      </c>
      <c r="G22" s="27"/>
      <c r="H22" s="12">
        <v>0</v>
      </c>
      <c r="I22" s="41">
        <v>0</v>
      </c>
      <c r="J22" s="12">
        <v>0</v>
      </c>
      <c r="K22" s="23">
        <f>J22-H22</f>
        <v>0</v>
      </c>
    </row>
    <row r="23" spans="1:11" ht="12.75">
      <c r="A23" s="20" t="s">
        <v>143</v>
      </c>
      <c r="B23" s="3"/>
      <c r="C23" s="11">
        <v>3100</v>
      </c>
      <c r="D23" s="11"/>
      <c r="E23" s="12">
        <v>0</v>
      </c>
      <c r="F23" s="41">
        <v>1000</v>
      </c>
      <c r="G23" s="27"/>
      <c r="H23" s="12">
        <v>0</v>
      </c>
      <c r="I23" s="41">
        <v>0</v>
      </c>
      <c r="J23" s="12">
        <v>0</v>
      </c>
      <c r="K23" s="23">
        <f>J23-H23</f>
        <v>0</v>
      </c>
    </row>
    <row r="24" spans="1:11" ht="12.75">
      <c r="A24" s="20" t="s">
        <v>105</v>
      </c>
      <c r="B24" s="3"/>
      <c r="C24" s="11">
        <v>3100</v>
      </c>
      <c r="D24" s="11"/>
      <c r="E24" s="12">
        <v>0</v>
      </c>
      <c r="F24" s="41">
        <v>2327</v>
      </c>
      <c r="G24" s="27"/>
      <c r="H24" s="12">
        <v>0</v>
      </c>
      <c r="I24" s="41">
        <v>400</v>
      </c>
      <c r="J24" s="12">
        <v>0</v>
      </c>
      <c r="K24" s="23">
        <f>J24-H24</f>
        <v>0</v>
      </c>
    </row>
    <row r="25" spans="1:11" s="3" customFormat="1" ht="12.75">
      <c r="A25" s="3" t="s">
        <v>104</v>
      </c>
      <c r="C25" s="11"/>
      <c r="D25" s="11"/>
      <c r="E25" s="12">
        <v>2000</v>
      </c>
      <c r="F25" s="41">
        <v>1500</v>
      </c>
      <c r="G25" s="27"/>
      <c r="H25" s="12">
        <v>2000</v>
      </c>
      <c r="I25" s="41">
        <v>0</v>
      </c>
      <c r="J25" s="12">
        <v>2000</v>
      </c>
      <c r="K25" s="36">
        <f>J25-H25</f>
        <v>0</v>
      </c>
    </row>
    <row r="26" spans="1:11" s="3" customFormat="1" ht="12.75">
      <c r="A26" s="20" t="s">
        <v>97</v>
      </c>
      <c r="C26" s="11"/>
      <c r="D26" s="11"/>
      <c r="E26" s="12">
        <v>200</v>
      </c>
      <c r="F26" s="41">
        <f>SUM(375+33)</f>
        <v>408</v>
      </c>
      <c r="G26" s="27"/>
      <c r="H26" s="12">
        <v>200</v>
      </c>
      <c r="I26" s="41">
        <v>493</v>
      </c>
      <c r="J26" s="12">
        <v>200</v>
      </c>
      <c r="K26" s="36">
        <f>J26-H26</f>
        <v>0</v>
      </c>
    </row>
    <row r="27" spans="1:11" s="3" customFormat="1" ht="12.75">
      <c r="A27" s="37" t="s">
        <v>10</v>
      </c>
      <c r="C27" s="11"/>
      <c r="D27" s="11"/>
      <c r="E27" s="12">
        <v>0</v>
      </c>
      <c r="F27" s="41">
        <f>SUM(110+50)</f>
        <v>160</v>
      </c>
      <c r="G27" s="27"/>
      <c r="H27" s="12">
        <v>0</v>
      </c>
      <c r="I27" s="41">
        <v>6937</v>
      </c>
      <c r="J27" s="12">
        <v>0</v>
      </c>
      <c r="K27" s="36">
        <f>J27-H27</f>
        <v>0</v>
      </c>
    </row>
    <row r="28" spans="1:11" s="3" customFormat="1" ht="12.75">
      <c r="A28" s="37" t="s">
        <v>103</v>
      </c>
      <c r="C28" s="11"/>
      <c r="D28" s="11"/>
      <c r="E28" s="12">
        <v>0</v>
      </c>
      <c r="F28" s="41">
        <v>403.92</v>
      </c>
      <c r="G28" s="27"/>
      <c r="H28" s="12">
        <v>0</v>
      </c>
      <c r="I28" s="41">
        <v>0</v>
      </c>
      <c r="J28" s="12">
        <v>0</v>
      </c>
      <c r="K28" s="36">
        <f>J28-H28</f>
        <v>0</v>
      </c>
    </row>
    <row r="29" spans="1:11" s="3" customFormat="1" ht="12.75">
      <c r="A29" s="3" t="s">
        <v>0</v>
      </c>
      <c r="C29" s="13">
        <v>5140.32</v>
      </c>
      <c r="D29" s="11"/>
      <c r="E29" s="14">
        <v>2000</v>
      </c>
      <c r="F29" s="67">
        <v>1709</v>
      </c>
      <c r="G29" s="27"/>
      <c r="H29" s="14">
        <v>2000</v>
      </c>
      <c r="I29" s="67">
        <v>5553</v>
      </c>
      <c r="J29" s="14">
        <v>2000</v>
      </c>
      <c r="K29" s="36">
        <f>J29-H29</f>
        <v>0</v>
      </c>
    </row>
    <row r="30" spans="1:10" ht="3" customHeight="1">
      <c r="A30" s="3"/>
      <c r="B30" s="3"/>
      <c r="C30" s="11"/>
      <c r="D30" s="11"/>
      <c r="E30" s="12"/>
      <c r="F30" s="12"/>
      <c r="G30" s="27"/>
      <c r="H30" s="12"/>
      <c r="I30" s="12"/>
      <c r="J30" s="12"/>
    </row>
    <row r="31" spans="1:11" s="4" customFormat="1" ht="12.75">
      <c r="A31" s="4" t="s">
        <v>4</v>
      </c>
      <c r="C31" s="15">
        <f>SUM(C19:D30)</f>
        <v>14340.32</v>
      </c>
      <c r="D31" s="15"/>
      <c r="E31" s="15">
        <f>SUM(E19:E30)</f>
        <v>6650</v>
      </c>
      <c r="F31" s="15">
        <f>SUM(F19:F30)</f>
        <v>9988.92</v>
      </c>
      <c r="G31" s="15"/>
      <c r="H31" s="15">
        <f>SUM(H19:H30)</f>
        <v>6650</v>
      </c>
      <c r="I31" s="15">
        <f>SUM(I19:I30)</f>
        <v>15085</v>
      </c>
      <c r="J31" s="15">
        <f>SUM(J19:J30)</f>
        <v>6650</v>
      </c>
      <c r="K31" s="32">
        <f>J31-H31</f>
        <v>0</v>
      </c>
    </row>
    <row r="32" spans="1:11" ht="12.75">
      <c r="A32" s="3"/>
      <c r="B32" s="3"/>
      <c r="C32" s="11"/>
      <c r="D32" s="11"/>
      <c r="E32" s="12"/>
      <c r="F32" s="12"/>
      <c r="G32" s="27"/>
      <c r="H32" s="12"/>
      <c r="I32" s="12"/>
      <c r="J32" s="12"/>
      <c r="K32" s="23" t="s">
        <v>54</v>
      </c>
    </row>
    <row r="33" spans="1:11" ht="12.75">
      <c r="A33" s="4" t="s">
        <v>43</v>
      </c>
      <c r="B33" s="4"/>
      <c r="C33" s="11">
        <v>0</v>
      </c>
      <c r="D33" s="11"/>
      <c r="E33" s="12"/>
      <c r="F33" s="12"/>
      <c r="G33" s="27"/>
      <c r="H33" s="12"/>
      <c r="I33" s="12"/>
      <c r="J33" s="12"/>
      <c r="K33" s="23" t="s">
        <v>54</v>
      </c>
    </row>
    <row r="34" spans="1:11" s="3" customFormat="1" ht="12.75">
      <c r="A34" s="3" t="s">
        <v>113</v>
      </c>
      <c r="C34" s="11">
        <v>3217.85</v>
      </c>
      <c r="D34" s="11"/>
      <c r="E34" s="12">
        <v>3600</v>
      </c>
      <c r="F34" s="12">
        <v>3600</v>
      </c>
      <c r="G34" s="27"/>
      <c r="H34" s="12">
        <v>3600</v>
      </c>
      <c r="I34" s="12">
        <v>3600</v>
      </c>
      <c r="J34" s="12">
        <v>3600</v>
      </c>
      <c r="K34" s="36">
        <f>J34-H34</f>
        <v>0</v>
      </c>
    </row>
    <row r="35" spans="1:11" s="3" customFormat="1" ht="12.75">
      <c r="A35" s="3" t="s">
        <v>11</v>
      </c>
      <c r="C35" s="11"/>
      <c r="D35" s="11"/>
      <c r="E35" s="12">
        <v>50</v>
      </c>
      <c r="F35" s="12">
        <v>173</v>
      </c>
      <c r="G35" s="27"/>
      <c r="H35" s="12">
        <v>200</v>
      </c>
      <c r="I35" s="12">
        <v>100</v>
      </c>
      <c r="J35" s="12">
        <v>150</v>
      </c>
      <c r="K35" s="62">
        <f>J35-H35</f>
        <v>-50</v>
      </c>
    </row>
    <row r="36" spans="1:11" s="3" customFormat="1" ht="12.75">
      <c r="A36" s="3" t="s">
        <v>116</v>
      </c>
      <c r="C36" s="11"/>
      <c r="D36" s="11"/>
      <c r="E36" s="12">
        <v>0</v>
      </c>
      <c r="F36" s="12">
        <v>87</v>
      </c>
      <c r="G36" s="27"/>
      <c r="H36" s="12">
        <v>100</v>
      </c>
      <c r="I36" s="12">
        <v>62</v>
      </c>
      <c r="J36" s="12">
        <v>0</v>
      </c>
      <c r="K36" s="62">
        <f>J36-H36</f>
        <v>-100</v>
      </c>
    </row>
    <row r="37" spans="1:11" s="3" customFormat="1" ht="12.75">
      <c r="A37" s="3" t="s">
        <v>29</v>
      </c>
      <c r="C37" s="11">
        <v>614.3</v>
      </c>
      <c r="D37" s="11"/>
      <c r="E37" s="12">
        <v>1500</v>
      </c>
      <c r="F37" s="12">
        <v>987</v>
      </c>
      <c r="G37" s="27"/>
      <c r="H37" s="12">
        <v>1000</v>
      </c>
      <c r="I37" s="12">
        <v>513.2</v>
      </c>
      <c r="J37" s="12">
        <v>750</v>
      </c>
      <c r="K37" s="62">
        <f>J37-H37</f>
        <v>-250</v>
      </c>
    </row>
    <row r="38" spans="1:11" s="3" customFormat="1" ht="12.75">
      <c r="A38" s="3" t="s">
        <v>131</v>
      </c>
      <c r="C38" s="11"/>
      <c r="D38" s="11"/>
      <c r="E38" s="12">
        <v>0</v>
      </c>
      <c r="F38" s="12">
        <v>0</v>
      </c>
      <c r="G38" s="27"/>
      <c r="H38" s="12">
        <v>5200</v>
      </c>
      <c r="I38" s="12">
        <v>5200</v>
      </c>
      <c r="J38" s="12">
        <v>0</v>
      </c>
      <c r="K38" s="62">
        <f>J38-H38</f>
        <v>-5200</v>
      </c>
    </row>
    <row r="39" spans="1:11" s="3" customFormat="1" ht="12.75">
      <c r="A39" s="3" t="s">
        <v>142</v>
      </c>
      <c r="C39" s="11"/>
      <c r="D39" s="11"/>
      <c r="E39" s="12">
        <v>0</v>
      </c>
      <c r="F39" s="12">
        <v>0</v>
      </c>
      <c r="G39" s="27"/>
      <c r="H39" s="12">
        <v>0</v>
      </c>
      <c r="I39" s="12">
        <v>0</v>
      </c>
      <c r="J39" s="12">
        <v>7500</v>
      </c>
      <c r="K39" s="62">
        <f>J39-H39</f>
        <v>7500</v>
      </c>
    </row>
    <row r="40" spans="1:11" s="3" customFormat="1" ht="12.75">
      <c r="A40" s="3" t="s">
        <v>128</v>
      </c>
      <c r="C40" s="11"/>
      <c r="D40" s="11"/>
      <c r="E40" s="12">
        <v>0</v>
      </c>
      <c r="F40" s="12">
        <v>200</v>
      </c>
      <c r="G40" s="27"/>
      <c r="H40" s="12">
        <v>200</v>
      </c>
      <c r="I40" s="12">
        <v>0</v>
      </c>
      <c r="J40" s="12">
        <v>200</v>
      </c>
      <c r="K40" s="36">
        <f>J40-H40</f>
        <v>0</v>
      </c>
    </row>
    <row r="41" spans="1:11" s="3" customFormat="1" ht="12.75">
      <c r="A41" s="3" t="s">
        <v>157</v>
      </c>
      <c r="C41" s="11"/>
      <c r="D41" s="11"/>
      <c r="E41" s="12">
        <v>0</v>
      </c>
      <c r="F41" s="12">
        <v>0</v>
      </c>
      <c r="G41" s="27"/>
      <c r="H41" s="12">
        <v>0</v>
      </c>
      <c r="I41" s="12">
        <v>0</v>
      </c>
      <c r="J41" s="12">
        <v>10000</v>
      </c>
      <c r="K41" s="36">
        <f>J41-H41</f>
        <v>10000</v>
      </c>
    </row>
    <row r="42" spans="1:11" s="3" customFormat="1" ht="12.75">
      <c r="A42" s="3" t="s">
        <v>98</v>
      </c>
      <c r="C42" s="11"/>
      <c r="D42" s="11"/>
      <c r="E42" s="12">
        <v>500</v>
      </c>
      <c r="F42" s="12">
        <v>292.5</v>
      </c>
      <c r="G42" s="27"/>
      <c r="H42" s="12">
        <v>300</v>
      </c>
      <c r="I42" s="12">
        <v>390</v>
      </c>
      <c r="J42" s="12">
        <v>300</v>
      </c>
      <c r="K42" s="36">
        <f>J42-H42</f>
        <v>0</v>
      </c>
    </row>
    <row r="43" spans="1:11" s="3" customFormat="1" ht="12.75">
      <c r="A43" s="3" t="s">
        <v>84</v>
      </c>
      <c r="C43" s="11"/>
      <c r="D43" s="11"/>
      <c r="E43" s="12">
        <v>50</v>
      </c>
      <c r="F43" s="68">
        <v>0</v>
      </c>
      <c r="G43" s="27"/>
      <c r="H43" s="12">
        <v>0</v>
      </c>
      <c r="I43" s="68">
        <v>0</v>
      </c>
      <c r="J43" s="12">
        <v>0</v>
      </c>
      <c r="K43" s="36">
        <f>J43-H43</f>
        <v>0</v>
      </c>
    </row>
    <row r="44" spans="1:11" s="3" customFormat="1" ht="12.75">
      <c r="A44" s="3" t="s">
        <v>64</v>
      </c>
      <c r="C44" s="11"/>
      <c r="D44" s="11"/>
      <c r="E44" s="12">
        <v>20</v>
      </c>
      <c r="F44" s="12">
        <v>36</v>
      </c>
      <c r="G44" s="27"/>
      <c r="H44" s="12">
        <v>40</v>
      </c>
      <c r="I44" s="12">
        <v>53</v>
      </c>
      <c r="J44" s="12">
        <v>40</v>
      </c>
      <c r="K44" s="36">
        <f>J44-H44</f>
        <v>0</v>
      </c>
    </row>
    <row r="45" spans="1:11" s="3" customFormat="1" ht="12.75">
      <c r="A45" s="3" t="s">
        <v>86</v>
      </c>
      <c r="C45" s="11"/>
      <c r="D45" s="11"/>
      <c r="E45" s="12">
        <v>150</v>
      </c>
      <c r="F45" s="12">
        <v>0</v>
      </c>
      <c r="G45" s="27"/>
      <c r="H45" s="12">
        <v>0</v>
      </c>
      <c r="I45" s="12">
        <v>0</v>
      </c>
      <c r="J45" s="12">
        <v>0</v>
      </c>
      <c r="K45" s="36">
        <f>J45-H45</f>
        <v>0</v>
      </c>
    </row>
    <row r="46" spans="1:11" s="3" customFormat="1" ht="12.75">
      <c r="A46" s="3" t="s">
        <v>72</v>
      </c>
      <c r="C46" s="11"/>
      <c r="D46" s="11"/>
      <c r="E46" s="12">
        <v>50</v>
      </c>
      <c r="F46" s="12">
        <v>244</v>
      </c>
      <c r="G46" s="27"/>
      <c r="H46" s="12">
        <v>50</v>
      </c>
      <c r="I46" s="12">
        <v>288</v>
      </c>
      <c r="J46" s="12">
        <v>50</v>
      </c>
      <c r="K46" s="36">
        <f>J46-H46</f>
        <v>0</v>
      </c>
    </row>
    <row r="47" spans="1:11" s="3" customFormat="1" ht="12.75">
      <c r="A47" s="3" t="s">
        <v>5</v>
      </c>
      <c r="C47" s="11">
        <v>585.25</v>
      </c>
      <c r="D47" s="11"/>
      <c r="E47" s="12">
        <v>200</v>
      </c>
      <c r="F47" s="12">
        <v>60</v>
      </c>
      <c r="G47" s="27"/>
      <c r="H47" s="12">
        <v>100</v>
      </c>
      <c r="I47" s="12">
        <v>178.29</v>
      </c>
      <c r="J47" s="12">
        <v>100</v>
      </c>
      <c r="K47" s="36">
        <f>J47-H47</f>
        <v>0</v>
      </c>
    </row>
    <row r="48" spans="1:11" s="3" customFormat="1" ht="12.75">
      <c r="A48" s="3" t="s">
        <v>81</v>
      </c>
      <c r="C48" s="11"/>
      <c r="D48" s="11"/>
      <c r="E48" s="12">
        <v>200</v>
      </c>
      <c r="F48" s="12">
        <v>0</v>
      </c>
      <c r="G48" s="27"/>
      <c r="H48" s="12">
        <v>100</v>
      </c>
      <c r="I48" s="12">
        <v>0</v>
      </c>
      <c r="J48" s="12">
        <v>0</v>
      </c>
      <c r="K48" s="62">
        <f>J48-H48</f>
        <v>-100</v>
      </c>
    </row>
    <row r="49" spans="1:11" s="3" customFormat="1" ht="12.75">
      <c r="A49" s="3" t="s">
        <v>6</v>
      </c>
      <c r="C49" s="11">
        <v>2050</v>
      </c>
      <c r="D49" s="11"/>
      <c r="E49" s="12">
        <v>200</v>
      </c>
      <c r="F49" s="12">
        <v>825</v>
      </c>
      <c r="G49" s="27"/>
      <c r="H49" s="12">
        <v>800</v>
      </c>
      <c r="I49" s="12">
        <v>400</v>
      </c>
      <c r="J49" s="12">
        <v>1600</v>
      </c>
      <c r="K49" s="36">
        <f>J49-H49</f>
        <v>800</v>
      </c>
    </row>
    <row r="50" spans="1:11" s="3" customFormat="1" ht="12.75">
      <c r="A50" s="3" t="s">
        <v>7</v>
      </c>
      <c r="C50" s="11">
        <v>437.42</v>
      </c>
      <c r="D50" s="11"/>
      <c r="E50" s="14">
        <v>200</v>
      </c>
      <c r="F50" s="14">
        <v>356</v>
      </c>
      <c r="G50" s="27"/>
      <c r="H50" s="14">
        <v>200</v>
      </c>
      <c r="I50" s="14">
        <v>249.11</v>
      </c>
      <c r="J50" s="14">
        <v>350</v>
      </c>
      <c r="K50" s="83">
        <f>J50-H50</f>
        <v>150</v>
      </c>
    </row>
    <row r="51" spans="1:12" s="4" customFormat="1" ht="12.75">
      <c r="A51" s="4" t="s">
        <v>48</v>
      </c>
      <c r="C51" s="15">
        <f>SUM(C34:C50)</f>
        <v>6904.82</v>
      </c>
      <c r="D51" s="15"/>
      <c r="E51" s="21">
        <f>SUM(E34:E50)</f>
        <v>6720</v>
      </c>
      <c r="F51" s="21">
        <f>SUM(F34:F50)</f>
        <v>6860.5</v>
      </c>
      <c r="G51" s="28"/>
      <c r="H51" s="21">
        <f>SUM(H34:H50)</f>
        <v>11890</v>
      </c>
      <c r="I51" s="21">
        <f>SUM(I34:I50)</f>
        <v>11033.600000000002</v>
      </c>
      <c r="J51" s="21">
        <f>SUM(J34:J50)</f>
        <v>24640</v>
      </c>
      <c r="K51" s="32">
        <f>J51-H51</f>
        <v>12750</v>
      </c>
      <c r="L51" s="65" t="s">
        <v>54</v>
      </c>
    </row>
    <row r="52" spans="1:10" ht="12.75">
      <c r="A52" s="3"/>
      <c r="B52" s="3"/>
      <c r="C52" s="11"/>
      <c r="D52" s="11"/>
      <c r="E52" s="12"/>
      <c r="F52" s="12"/>
      <c r="G52" s="27"/>
      <c r="H52" s="12"/>
      <c r="I52" s="12"/>
      <c r="J52" s="12"/>
    </row>
    <row r="53" spans="1:10" ht="12.75">
      <c r="A53" s="3"/>
      <c r="B53" s="3"/>
      <c r="C53" s="11"/>
      <c r="D53" s="11"/>
      <c r="E53" s="12"/>
      <c r="F53" s="12"/>
      <c r="G53" s="27"/>
      <c r="H53" s="12"/>
      <c r="I53" s="12"/>
      <c r="J53" s="12"/>
    </row>
    <row r="54" spans="1:10" ht="12.75">
      <c r="A54" s="4" t="s">
        <v>45</v>
      </c>
      <c r="B54" s="4"/>
      <c r="C54" s="11"/>
      <c r="D54" s="11"/>
      <c r="E54" s="12"/>
      <c r="F54" s="12"/>
      <c r="G54" s="27"/>
      <c r="H54" s="12"/>
      <c r="I54" s="12"/>
      <c r="J54" s="12"/>
    </row>
    <row r="55" spans="1:11" s="3" customFormat="1" ht="12.75">
      <c r="A55" s="3" t="s">
        <v>110</v>
      </c>
      <c r="C55" s="11">
        <v>7004.02</v>
      </c>
      <c r="D55" s="11"/>
      <c r="E55" s="12">
        <v>30162</v>
      </c>
      <c r="F55" s="12">
        <v>29701.22</v>
      </c>
      <c r="G55" s="12"/>
      <c r="H55" s="12">
        <v>30162</v>
      </c>
      <c r="I55" s="12">
        <v>29675</v>
      </c>
      <c r="J55" s="12">
        <v>30162</v>
      </c>
      <c r="K55" s="36">
        <f>J55-H55</f>
        <v>0</v>
      </c>
    </row>
    <row r="56" spans="1:11" ht="12.75">
      <c r="A56" s="3" t="s">
        <v>8</v>
      </c>
      <c r="B56" s="3"/>
      <c r="C56" s="11">
        <v>18000</v>
      </c>
      <c r="D56" s="11"/>
      <c r="E56" s="12">
        <v>61050</v>
      </c>
      <c r="F56" s="12">
        <v>61050</v>
      </c>
      <c r="G56" s="12"/>
      <c r="H56" s="12">
        <v>61050</v>
      </c>
      <c r="I56" s="12">
        <v>61050</v>
      </c>
      <c r="J56" s="12">
        <v>61050</v>
      </c>
      <c r="K56" s="23">
        <f>J56-H56</f>
        <v>0</v>
      </c>
    </row>
    <row r="57" spans="1:11" ht="12.75">
      <c r="A57" s="3" t="s">
        <v>9</v>
      </c>
      <c r="B57" s="3"/>
      <c r="C57" s="11">
        <v>6300</v>
      </c>
      <c r="D57" s="11"/>
      <c r="E57" s="12">
        <v>14894</v>
      </c>
      <c r="F57" s="12">
        <v>14894</v>
      </c>
      <c r="G57" s="12"/>
      <c r="H57" s="12">
        <v>14894</v>
      </c>
      <c r="I57" s="12">
        <v>14894</v>
      </c>
      <c r="J57" s="12">
        <v>14894</v>
      </c>
      <c r="K57" s="23">
        <f>J57-H57</f>
        <v>0</v>
      </c>
    </row>
    <row r="58" spans="1:11" s="3" customFormat="1" ht="12.75">
      <c r="A58" s="3" t="s">
        <v>85</v>
      </c>
      <c r="C58" s="11">
        <v>20000</v>
      </c>
      <c r="D58" s="11"/>
      <c r="E58" s="12">
        <v>51936</v>
      </c>
      <c r="F58" s="12">
        <v>51936</v>
      </c>
      <c r="G58" s="12" t="s">
        <v>54</v>
      </c>
      <c r="H58" s="12">
        <v>51936</v>
      </c>
      <c r="I58" s="12">
        <v>51936</v>
      </c>
      <c r="J58" s="12">
        <v>54436</v>
      </c>
      <c r="K58" s="36">
        <f>J58-H58</f>
        <v>2500</v>
      </c>
    </row>
    <row r="59" spans="1:11" ht="12.75">
      <c r="A59" s="3" t="s">
        <v>15</v>
      </c>
      <c r="B59" s="3"/>
      <c r="C59" s="13">
        <v>2300</v>
      </c>
      <c r="D59" s="11"/>
      <c r="E59" s="14">
        <v>10692</v>
      </c>
      <c r="F59" s="14">
        <v>10692</v>
      </c>
      <c r="G59" s="12"/>
      <c r="H59" s="14">
        <v>10692</v>
      </c>
      <c r="I59" s="14">
        <v>10692</v>
      </c>
      <c r="J59" s="14">
        <v>10692</v>
      </c>
      <c r="K59" s="23">
        <f>J59-H59</f>
        <v>0</v>
      </c>
    </row>
    <row r="60" spans="1:10" ht="3" customHeight="1">
      <c r="A60" s="3"/>
      <c r="B60" s="3"/>
      <c r="C60" s="11"/>
      <c r="D60" s="11"/>
      <c r="E60" s="30">
        <v>0</v>
      </c>
      <c r="F60" s="30">
        <v>0</v>
      </c>
      <c r="G60" s="12"/>
      <c r="H60" s="30">
        <v>0</v>
      </c>
      <c r="I60" s="30">
        <v>0</v>
      </c>
      <c r="J60" s="30">
        <v>0</v>
      </c>
    </row>
    <row r="61" spans="1:11" s="4" customFormat="1" ht="12.75">
      <c r="A61" s="4" t="s">
        <v>19</v>
      </c>
      <c r="C61" s="15">
        <f>SUM(C55:C60)</f>
        <v>53604.020000000004</v>
      </c>
      <c r="D61" s="15"/>
      <c r="E61" s="21">
        <f>SUM(E55:E59)</f>
        <v>168734</v>
      </c>
      <c r="F61" s="21">
        <f>SUM(F55:F59)</f>
        <v>168273.22</v>
      </c>
      <c r="G61" s="28"/>
      <c r="H61" s="21">
        <f>SUM(H55:H59)</f>
        <v>168734</v>
      </c>
      <c r="I61" s="21">
        <f>SUM(I55:I59)</f>
        <v>168247</v>
      </c>
      <c r="J61" s="21">
        <f>SUM(J55:J59)</f>
        <v>171234</v>
      </c>
      <c r="K61" s="32">
        <f>J61-H61</f>
        <v>2500</v>
      </c>
    </row>
    <row r="62" spans="1:10" ht="12.75">
      <c r="A62" s="3"/>
      <c r="B62" s="3"/>
      <c r="C62" s="11"/>
      <c r="D62" s="11"/>
      <c r="E62" s="12"/>
      <c r="F62" s="12"/>
      <c r="G62" s="27"/>
      <c r="H62" s="12"/>
      <c r="I62" s="12"/>
      <c r="J62" s="12"/>
    </row>
    <row r="63" spans="1:12" s="3" customFormat="1" ht="12.75">
      <c r="A63" s="4" t="s">
        <v>159</v>
      </c>
      <c r="B63" s="4"/>
      <c r="C63" s="11">
        <v>55000</v>
      </c>
      <c r="D63" s="11"/>
      <c r="E63" s="12"/>
      <c r="F63" s="12"/>
      <c r="G63" s="27"/>
      <c r="H63" s="12"/>
      <c r="I63" s="21">
        <v>31956</v>
      </c>
      <c r="J63" s="12"/>
      <c r="K63" s="32" t="s">
        <v>54</v>
      </c>
      <c r="L63" s="36" t="s">
        <v>54</v>
      </c>
    </row>
    <row r="64" spans="1:12" s="3" customFormat="1" ht="12.75">
      <c r="A64" s="4" t="s">
        <v>153</v>
      </c>
      <c r="B64" s="4"/>
      <c r="C64" s="11">
        <v>55000</v>
      </c>
      <c r="D64" s="11"/>
      <c r="E64" s="12"/>
      <c r="F64" s="12"/>
      <c r="G64" s="27"/>
      <c r="H64" s="12"/>
      <c r="I64" s="21">
        <v>6810.25</v>
      </c>
      <c r="J64" s="12"/>
      <c r="K64" s="32" t="s">
        <v>54</v>
      </c>
      <c r="L64" s="36" t="s">
        <v>54</v>
      </c>
    </row>
    <row r="65" spans="1:12" s="47" customFormat="1" ht="12.75">
      <c r="A65" s="72" t="s">
        <v>154</v>
      </c>
      <c r="B65" s="42"/>
      <c r="C65" s="55">
        <v>55000</v>
      </c>
      <c r="D65" s="55"/>
      <c r="E65" s="85">
        <v>10000</v>
      </c>
      <c r="F65" s="85">
        <v>0</v>
      </c>
      <c r="G65" s="56"/>
      <c r="H65" s="85">
        <v>0</v>
      </c>
      <c r="I65" s="85">
        <v>4000</v>
      </c>
      <c r="J65" s="85">
        <v>7915</v>
      </c>
      <c r="K65" s="32" t="s">
        <v>54</v>
      </c>
      <c r="L65" s="57" t="s">
        <v>54</v>
      </c>
    </row>
    <row r="66" spans="1:11" ht="12.75">
      <c r="A66" s="4" t="s">
        <v>90</v>
      </c>
      <c r="B66" s="4"/>
      <c r="C66" s="11">
        <v>16000</v>
      </c>
      <c r="D66" s="11"/>
      <c r="E66" s="21">
        <v>40968</v>
      </c>
      <c r="F66" s="21">
        <f>D177</f>
        <v>0</v>
      </c>
      <c r="G66" s="27"/>
      <c r="H66" s="21">
        <v>30882</v>
      </c>
      <c r="I66" s="21">
        <f>G177</f>
        <v>0</v>
      </c>
      <c r="J66" s="87" t="s">
        <v>54</v>
      </c>
      <c r="K66" s="32" t="s">
        <v>54</v>
      </c>
    </row>
    <row r="67" spans="1:10" ht="12.75">
      <c r="A67" s="4" t="s">
        <v>95</v>
      </c>
      <c r="B67" s="3"/>
      <c r="C67" s="11"/>
      <c r="D67" s="11"/>
      <c r="E67" s="12"/>
      <c r="F67" s="21">
        <v>40968</v>
      </c>
      <c r="G67" s="27"/>
      <c r="H67" s="12"/>
      <c r="I67" s="21">
        <v>36085</v>
      </c>
      <c r="J67" s="21">
        <f>SUM(I177)</f>
        <v>41072.81999999998</v>
      </c>
    </row>
    <row r="68" spans="1:10" ht="12.75">
      <c r="A68" s="3"/>
      <c r="B68" s="3"/>
      <c r="C68" s="11"/>
      <c r="D68" s="11"/>
      <c r="E68" s="12"/>
      <c r="F68" s="12"/>
      <c r="G68" s="27"/>
      <c r="H68" s="12"/>
      <c r="I68" s="12"/>
      <c r="J68" s="12"/>
    </row>
    <row r="69" spans="1:12" ht="12.75">
      <c r="A69" s="4" t="s">
        <v>20</v>
      </c>
      <c r="B69" s="4"/>
      <c r="C69" s="15" t="e">
        <f>C16+C31+C61+C65+C51+C66+#REF!+#REF!</f>
        <v>#REF!</v>
      </c>
      <c r="D69" s="15"/>
      <c r="E69" s="21">
        <f>E16+E31+E61+E65+E51+E66</f>
        <v>289072</v>
      </c>
      <c r="F69" s="31">
        <f>F16+F31+F61+F65+F51+F66+F67</f>
        <v>294591.77</v>
      </c>
      <c r="G69" s="27"/>
      <c r="H69" s="21">
        <f>H16+H31+H61+H65+H51+H66</f>
        <v>279156</v>
      </c>
      <c r="I69" s="31">
        <f>I16+I31+I61+I65+I51+I66+I67+I64+I63</f>
        <v>302582.85</v>
      </c>
      <c r="J69" s="31">
        <f>J16+J31+J61+J65+J51+J67</f>
        <v>299511.81999999995</v>
      </c>
      <c r="K69" s="76">
        <f>J69-H69</f>
        <v>20355.81999999995</v>
      </c>
      <c r="L69" s="53" t="s">
        <v>54</v>
      </c>
    </row>
    <row r="70" spans="1:10" ht="12.75">
      <c r="A70" s="4" t="s">
        <v>54</v>
      </c>
      <c r="B70" s="4"/>
      <c r="C70" s="15"/>
      <c r="D70" s="15"/>
      <c r="E70" s="69" t="s">
        <v>54</v>
      </c>
      <c r="F70" s="69" t="s">
        <v>54</v>
      </c>
      <c r="G70" s="70"/>
      <c r="H70" s="69" t="s">
        <v>54</v>
      </c>
      <c r="I70" s="69" t="s">
        <v>54</v>
      </c>
      <c r="J70" s="69" t="s">
        <v>54</v>
      </c>
    </row>
    <row r="71" spans="1:10" ht="12.75">
      <c r="A71" s="4"/>
      <c r="B71" s="4"/>
      <c r="C71" s="15"/>
      <c r="D71" s="15"/>
      <c r="E71" s="77"/>
      <c r="F71" s="77"/>
      <c r="G71" s="53"/>
      <c r="H71" s="77"/>
      <c r="I71" s="77"/>
      <c r="J71" s="77"/>
    </row>
    <row r="72" spans="1:10" ht="12.75">
      <c r="A72" s="4" t="s">
        <v>161</v>
      </c>
      <c r="B72" s="3"/>
      <c r="C72" s="11"/>
      <c r="D72" s="11"/>
      <c r="E72" s="12"/>
      <c r="F72" s="12"/>
      <c r="G72" s="27"/>
      <c r="H72" s="12"/>
      <c r="I72" s="27"/>
      <c r="J72" s="78"/>
    </row>
    <row r="73" spans="1:10" ht="12.75">
      <c r="A73" s="4" t="s">
        <v>162</v>
      </c>
      <c r="B73" s="3"/>
      <c r="C73" s="11"/>
      <c r="D73" s="11"/>
      <c r="E73" s="12"/>
      <c r="F73" s="12"/>
      <c r="G73" s="27"/>
      <c r="H73" s="78"/>
      <c r="I73" s="78"/>
      <c r="J73" s="78"/>
    </row>
    <row r="74" spans="1:10" ht="12.75">
      <c r="A74" s="4" t="s">
        <v>160</v>
      </c>
      <c r="B74" s="3"/>
      <c r="C74" s="11"/>
      <c r="D74" s="11"/>
      <c r="E74" s="27"/>
      <c r="F74" s="78"/>
      <c r="G74" s="78"/>
      <c r="H74" s="78"/>
      <c r="I74" s="78"/>
      <c r="J74" s="78"/>
    </row>
    <row r="75" spans="1:10" ht="12.75">
      <c r="A75" s="4" t="s">
        <v>111</v>
      </c>
      <c r="B75" s="3"/>
      <c r="C75" s="11"/>
      <c r="D75" s="11"/>
      <c r="E75" s="12"/>
      <c r="F75" s="12"/>
      <c r="G75" s="27"/>
      <c r="H75" s="78"/>
      <c r="I75" s="78"/>
      <c r="J75" s="78"/>
    </row>
    <row r="76" spans="1:10" ht="12.75">
      <c r="A76" s="4"/>
      <c r="B76" s="4"/>
      <c r="C76" s="15"/>
      <c r="D76" s="15"/>
      <c r="E76" s="15" t="s">
        <v>54</v>
      </c>
      <c r="F76" s="53" t="s">
        <v>54</v>
      </c>
      <c r="G76" s="53"/>
      <c r="H76" s="53" t="s">
        <v>54</v>
      </c>
      <c r="I76" s="15" t="s">
        <v>54</v>
      </c>
      <c r="J76" s="15" t="s">
        <v>54</v>
      </c>
    </row>
    <row r="77" spans="1:10" ht="12.75">
      <c r="A77" s="4"/>
      <c r="B77" s="4"/>
      <c r="C77" s="15"/>
      <c r="D77" s="15"/>
      <c r="E77" s="15"/>
      <c r="F77" s="34"/>
      <c r="G77" s="53"/>
      <c r="H77" s="34"/>
      <c r="I77" s="15"/>
      <c r="J77" s="15"/>
    </row>
    <row r="78" spans="1:11" ht="12.75">
      <c r="A78" s="4" t="s">
        <v>22</v>
      </c>
      <c r="B78" s="4"/>
      <c r="C78" s="16"/>
      <c r="D78" s="16"/>
      <c r="E78" s="5" t="s">
        <v>54</v>
      </c>
      <c r="F78" s="6" t="s">
        <v>54</v>
      </c>
      <c r="G78" s="29"/>
      <c r="H78" s="6" t="s">
        <v>54</v>
      </c>
      <c r="I78" s="5" t="s">
        <v>54</v>
      </c>
      <c r="J78" s="5" t="s">
        <v>24</v>
      </c>
      <c r="K78" s="2" t="s">
        <v>21</v>
      </c>
    </row>
    <row r="79" spans="1:11" ht="12.75">
      <c r="A79" s="3"/>
      <c r="B79" s="3"/>
      <c r="C79" s="2" t="s">
        <v>58</v>
      </c>
      <c r="D79" s="2"/>
      <c r="E79" s="6" t="s">
        <v>21</v>
      </c>
      <c r="F79" s="6" t="s">
        <v>114</v>
      </c>
      <c r="G79" s="25"/>
      <c r="H79" s="6" t="s">
        <v>21</v>
      </c>
      <c r="I79" s="6" t="s">
        <v>114</v>
      </c>
      <c r="J79" s="6" t="s">
        <v>21</v>
      </c>
      <c r="K79" s="2" t="s">
        <v>74</v>
      </c>
    </row>
    <row r="80" spans="1:11" ht="12.75">
      <c r="A80" s="7" t="s">
        <v>47</v>
      </c>
      <c r="B80" s="7"/>
      <c r="C80" s="8" t="s">
        <v>37</v>
      </c>
      <c r="D80" s="2"/>
      <c r="E80" s="6" t="s">
        <v>106</v>
      </c>
      <c r="F80" s="35">
        <v>43646</v>
      </c>
      <c r="G80" s="25"/>
      <c r="H80" s="6" t="s">
        <v>115</v>
      </c>
      <c r="I80" s="35">
        <v>44012</v>
      </c>
      <c r="J80" s="6" t="s">
        <v>141</v>
      </c>
      <c r="K80" s="2" t="s">
        <v>75</v>
      </c>
    </row>
    <row r="81" spans="1:10" ht="1.5" customHeight="1">
      <c r="A81" s="3"/>
      <c r="B81" s="4"/>
      <c r="C81" s="9"/>
      <c r="D81" s="9"/>
      <c r="E81" s="10"/>
      <c r="F81" s="10"/>
      <c r="G81" s="26"/>
      <c r="H81" s="10"/>
      <c r="I81" s="10"/>
      <c r="J81" s="10"/>
    </row>
    <row r="82" spans="1:10" ht="12.75">
      <c r="A82" s="4" t="s">
        <v>41</v>
      </c>
      <c r="B82" s="4"/>
      <c r="C82" s="11"/>
      <c r="D82" s="11"/>
      <c r="E82" s="12"/>
      <c r="F82" s="12"/>
      <c r="G82" s="27"/>
      <c r="H82" s="12"/>
      <c r="I82" s="12"/>
      <c r="J82" s="12"/>
    </row>
    <row r="83" spans="1:11" s="3" customFormat="1" ht="12.75">
      <c r="A83" s="3" t="s">
        <v>27</v>
      </c>
      <c r="C83" s="11">
        <v>2728.67</v>
      </c>
      <c r="D83" s="11"/>
      <c r="E83" s="12">
        <v>5000</v>
      </c>
      <c r="F83" s="12">
        <v>3641</v>
      </c>
      <c r="G83" s="27"/>
      <c r="H83" s="12">
        <v>4000</v>
      </c>
      <c r="I83" s="12">
        <v>3400</v>
      </c>
      <c r="J83" s="12">
        <v>4000</v>
      </c>
      <c r="K83" s="62">
        <f>J83-H83</f>
        <v>0</v>
      </c>
    </row>
    <row r="84" spans="1:11" s="3" customFormat="1" ht="12.75">
      <c r="A84" s="3" t="s">
        <v>28</v>
      </c>
      <c r="C84" s="11">
        <v>7495.5</v>
      </c>
      <c r="D84" s="11"/>
      <c r="E84" s="12">
        <v>6000</v>
      </c>
      <c r="F84" s="12">
        <v>9236</v>
      </c>
      <c r="G84" s="27"/>
      <c r="H84" s="12">
        <v>8000</v>
      </c>
      <c r="I84" s="12">
        <v>8146</v>
      </c>
      <c r="J84" s="12">
        <v>8400</v>
      </c>
      <c r="K84" s="62">
        <f>J84-H84</f>
        <v>400</v>
      </c>
    </row>
    <row r="85" spans="1:11" s="4" customFormat="1" ht="12.75">
      <c r="A85" s="4" t="s">
        <v>144</v>
      </c>
      <c r="C85" s="15">
        <v>4610.69</v>
      </c>
      <c r="D85" s="15"/>
      <c r="E85" s="21">
        <v>8000</v>
      </c>
      <c r="F85" s="21">
        <f>SUM(F86:F87)</f>
        <v>8373</v>
      </c>
      <c r="G85" s="28"/>
      <c r="H85" s="21">
        <v>8000</v>
      </c>
      <c r="I85" s="21">
        <f>SUM(I86:I87)</f>
        <v>7202</v>
      </c>
      <c r="J85" s="21">
        <v>7200</v>
      </c>
      <c r="K85" s="76" t="s">
        <v>54</v>
      </c>
    </row>
    <row r="86" spans="1:11" s="4" customFormat="1" ht="12.75">
      <c r="A86" s="3" t="s">
        <v>163</v>
      </c>
      <c r="C86" s="15">
        <v>4610.69</v>
      </c>
      <c r="D86" s="15"/>
      <c r="E86" s="21">
        <v>0</v>
      </c>
      <c r="F86" s="12">
        <v>3346</v>
      </c>
      <c r="G86" s="28"/>
      <c r="H86" s="21" t="s">
        <v>54</v>
      </c>
      <c r="I86" s="12">
        <v>2742</v>
      </c>
      <c r="J86" s="21" t="s">
        <v>54</v>
      </c>
      <c r="K86" s="76" t="s">
        <v>54</v>
      </c>
    </row>
    <row r="87" spans="1:11" s="4" customFormat="1" ht="12.75">
      <c r="A87" s="3" t="s">
        <v>164</v>
      </c>
      <c r="C87" s="15">
        <v>4610.69</v>
      </c>
      <c r="D87" s="15"/>
      <c r="E87" s="21">
        <v>0</v>
      </c>
      <c r="F87" s="12">
        <v>5027</v>
      </c>
      <c r="G87" s="28"/>
      <c r="H87" s="21" t="s">
        <v>54</v>
      </c>
      <c r="I87" s="12">
        <v>4460</v>
      </c>
      <c r="J87" s="21" t="s">
        <v>54</v>
      </c>
      <c r="K87" s="76" t="s">
        <v>54</v>
      </c>
    </row>
    <row r="88" spans="1:11" ht="12.75">
      <c r="A88" s="3" t="s">
        <v>30</v>
      </c>
      <c r="B88" s="3"/>
      <c r="C88" s="11">
        <v>217.87</v>
      </c>
      <c r="D88" s="11"/>
      <c r="E88" s="12">
        <v>1000</v>
      </c>
      <c r="F88" s="12">
        <v>967.67</v>
      </c>
      <c r="G88" s="27"/>
      <c r="H88" s="12">
        <v>1000</v>
      </c>
      <c r="I88" s="12">
        <v>1082</v>
      </c>
      <c r="J88" s="12">
        <v>1000</v>
      </c>
      <c r="K88" s="62">
        <f>J88-H88</f>
        <v>0</v>
      </c>
    </row>
    <row r="89" spans="1:11" s="3" customFormat="1" ht="12.75">
      <c r="A89" s="3" t="s">
        <v>12</v>
      </c>
      <c r="C89" s="11"/>
      <c r="D89" s="11"/>
      <c r="E89" s="12">
        <v>600</v>
      </c>
      <c r="F89" s="12">
        <f>SUM(400+56.25)</f>
        <v>456.25</v>
      </c>
      <c r="G89" s="27"/>
      <c r="H89" s="12">
        <v>600</v>
      </c>
      <c r="I89" s="12">
        <v>1360</v>
      </c>
      <c r="J89" s="12">
        <v>2500</v>
      </c>
      <c r="K89" s="62">
        <f>J89-H89</f>
        <v>1900</v>
      </c>
    </row>
    <row r="90" spans="1:11" s="3" customFormat="1" ht="12.75">
      <c r="A90" s="3" t="s">
        <v>120</v>
      </c>
      <c r="C90" s="11"/>
      <c r="D90" s="11"/>
      <c r="E90" s="12">
        <v>0</v>
      </c>
      <c r="F90" s="12">
        <v>0</v>
      </c>
      <c r="G90" s="27"/>
      <c r="H90" s="12">
        <v>600</v>
      </c>
      <c r="I90" s="12">
        <v>0</v>
      </c>
      <c r="J90" s="12">
        <v>600</v>
      </c>
      <c r="K90" s="62">
        <f>J90-H90</f>
        <v>0</v>
      </c>
    </row>
    <row r="91" spans="1:11" s="3" customFormat="1" ht="12.75">
      <c r="A91" s="3" t="s">
        <v>156</v>
      </c>
      <c r="C91" s="11">
        <v>1740.04</v>
      </c>
      <c r="D91" s="11"/>
      <c r="E91" s="12">
        <v>1500</v>
      </c>
      <c r="F91" s="12">
        <v>867.44</v>
      </c>
      <c r="G91" s="27"/>
      <c r="H91" s="12">
        <v>1000</v>
      </c>
      <c r="I91" s="12">
        <v>1100</v>
      </c>
      <c r="J91" s="12">
        <v>1100</v>
      </c>
      <c r="K91" s="62">
        <f>J91-H91</f>
        <v>100</v>
      </c>
    </row>
    <row r="92" spans="1:11" s="3" customFormat="1" ht="12.75">
      <c r="A92" s="3" t="s">
        <v>33</v>
      </c>
      <c r="C92" s="11">
        <v>348</v>
      </c>
      <c r="D92" s="11"/>
      <c r="E92" s="12">
        <v>772</v>
      </c>
      <c r="F92" s="12">
        <f>SUM(579.6+193.2)</f>
        <v>772.8</v>
      </c>
      <c r="G92" s="27"/>
      <c r="H92" s="12">
        <v>772</v>
      </c>
      <c r="I92" s="12">
        <v>772.8</v>
      </c>
      <c r="J92" s="12">
        <v>772.8</v>
      </c>
      <c r="K92" s="62">
        <f>J92-H92</f>
        <v>0.7999999999999545</v>
      </c>
    </row>
    <row r="93" spans="1:11" s="3" customFormat="1" ht="12.75">
      <c r="A93" s="3" t="s">
        <v>80</v>
      </c>
      <c r="C93" s="11"/>
      <c r="D93" s="11"/>
      <c r="E93" s="12">
        <v>1800</v>
      </c>
      <c r="F93" s="12">
        <v>2266</v>
      </c>
      <c r="G93" s="27"/>
      <c r="H93" s="12">
        <v>1500</v>
      </c>
      <c r="I93" s="12">
        <v>2635</v>
      </c>
      <c r="J93" s="12">
        <v>1500</v>
      </c>
      <c r="K93" s="62">
        <f>J93-H93</f>
        <v>0</v>
      </c>
    </row>
    <row r="94" spans="1:11" s="3" customFormat="1" ht="12.75">
      <c r="A94" s="3" t="s">
        <v>36</v>
      </c>
      <c r="C94" s="13">
        <f>6157.38+1960</f>
        <v>8117.38</v>
      </c>
      <c r="D94" s="11"/>
      <c r="E94" s="14">
        <v>5000</v>
      </c>
      <c r="F94" s="14">
        <v>2267</v>
      </c>
      <c r="G94" s="27"/>
      <c r="H94" s="14">
        <v>4000</v>
      </c>
      <c r="I94" s="14">
        <v>10212.1</v>
      </c>
      <c r="J94" s="14">
        <v>4000</v>
      </c>
      <c r="K94" s="62">
        <f>J94-H94</f>
        <v>0</v>
      </c>
    </row>
    <row r="95" spans="1:12" s="4" customFormat="1" ht="12.75">
      <c r="A95" s="4" t="s">
        <v>56</v>
      </c>
      <c r="C95" s="15">
        <f>SUM(C83:C94)</f>
        <v>34479.53</v>
      </c>
      <c r="D95" s="15"/>
      <c r="E95" s="21">
        <f>SUM(E83:E94)</f>
        <v>29672</v>
      </c>
      <c r="F95" s="21">
        <f>SUM(F83+F84+F85+F88+F89+F90+F91+F92+F93+F94:F94)</f>
        <v>28847.159999999996</v>
      </c>
      <c r="G95" s="28"/>
      <c r="H95" s="21">
        <f>SUM(H83:H94)</f>
        <v>29472</v>
      </c>
      <c r="I95" s="21">
        <f>SUM(I83+I84+I85+I88+I89+I90+I91+I92+I93+I94)</f>
        <v>35909.9</v>
      </c>
      <c r="J95" s="21">
        <f>SUM(J83:J94)</f>
        <v>31072.8</v>
      </c>
      <c r="K95" s="76">
        <f>SUM(J95-H95)</f>
        <v>1600.7999999999993</v>
      </c>
      <c r="L95" s="32" t="s">
        <v>54</v>
      </c>
    </row>
    <row r="96" spans="1:10" ht="12.75">
      <c r="A96" s="4"/>
      <c r="B96" s="4"/>
      <c r="C96" s="9"/>
      <c r="D96" s="9"/>
      <c r="E96" s="10"/>
      <c r="F96" s="10"/>
      <c r="G96" s="26"/>
      <c r="H96" s="10"/>
      <c r="I96" s="10"/>
      <c r="J96" s="10"/>
    </row>
    <row r="97" spans="1:10" ht="12.75">
      <c r="A97" s="4" t="s">
        <v>40</v>
      </c>
      <c r="B97" s="4"/>
      <c r="C97" s="11"/>
      <c r="D97" s="11"/>
      <c r="E97" s="12"/>
      <c r="F97" s="12"/>
      <c r="G97" s="27"/>
      <c r="H97" s="12"/>
      <c r="I97" s="12"/>
      <c r="J97" s="12"/>
    </row>
    <row r="98" spans="1:11" s="3" customFormat="1" ht="12.75">
      <c r="A98" s="3" t="s">
        <v>25</v>
      </c>
      <c r="C98" s="11">
        <v>565.5</v>
      </c>
      <c r="D98" s="11"/>
      <c r="E98" s="12">
        <v>500</v>
      </c>
      <c r="F98" s="12">
        <v>195</v>
      </c>
      <c r="G98" s="27"/>
      <c r="H98" s="12">
        <v>300</v>
      </c>
      <c r="I98" s="12">
        <v>90.27</v>
      </c>
      <c r="J98" s="12">
        <v>300</v>
      </c>
      <c r="K98" s="36">
        <f>J98-H98</f>
        <v>0</v>
      </c>
    </row>
    <row r="99" spans="1:11" s="3" customFormat="1" ht="12.75">
      <c r="A99" s="3" t="s">
        <v>26</v>
      </c>
      <c r="C99" s="11">
        <v>252</v>
      </c>
      <c r="D99" s="11"/>
      <c r="E99" s="12">
        <v>200</v>
      </c>
      <c r="F99" s="12">
        <v>270</v>
      </c>
      <c r="G99" s="27"/>
      <c r="H99" s="12">
        <v>300</v>
      </c>
      <c r="I99" s="12">
        <v>326.93</v>
      </c>
      <c r="J99" s="12">
        <v>300</v>
      </c>
      <c r="K99" s="36">
        <f>J99-H99</f>
        <v>0</v>
      </c>
    </row>
    <row r="100" spans="1:11" s="3" customFormat="1" ht="12.75">
      <c r="A100" s="3" t="s">
        <v>61</v>
      </c>
      <c r="C100" s="11"/>
      <c r="D100" s="11"/>
      <c r="E100" s="12">
        <v>0</v>
      </c>
      <c r="F100" s="12">
        <v>25.01</v>
      </c>
      <c r="G100" s="27"/>
      <c r="H100" s="12">
        <v>0</v>
      </c>
      <c r="I100" s="12">
        <v>0</v>
      </c>
      <c r="J100" s="12">
        <v>0</v>
      </c>
      <c r="K100" s="36">
        <f>J100-H100</f>
        <v>0</v>
      </c>
    </row>
    <row r="101" spans="1:11" s="3" customFormat="1" ht="12.75">
      <c r="A101" s="3" t="s">
        <v>89</v>
      </c>
      <c r="C101" s="11"/>
      <c r="D101" s="11"/>
      <c r="E101" s="12">
        <v>250</v>
      </c>
      <c r="F101" s="12">
        <v>0</v>
      </c>
      <c r="G101" s="27"/>
      <c r="H101" s="12">
        <v>250</v>
      </c>
      <c r="I101" s="12">
        <v>0</v>
      </c>
      <c r="J101" s="12">
        <v>250</v>
      </c>
      <c r="K101" s="36">
        <f>J101-H101</f>
        <v>0</v>
      </c>
    </row>
    <row r="102" spans="1:11" ht="12.75">
      <c r="A102" s="3" t="s">
        <v>99</v>
      </c>
      <c r="B102" s="3"/>
      <c r="C102" s="11"/>
      <c r="D102" s="11"/>
      <c r="E102" s="12">
        <v>0</v>
      </c>
      <c r="F102" s="12">
        <v>20</v>
      </c>
      <c r="G102" s="27"/>
      <c r="H102" s="12">
        <v>0</v>
      </c>
      <c r="I102" s="12">
        <v>546</v>
      </c>
      <c r="J102" s="12">
        <v>0</v>
      </c>
      <c r="K102" s="23">
        <f>J102-H102</f>
        <v>0</v>
      </c>
    </row>
    <row r="103" spans="1:11" s="3" customFormat="1" ht="12.75">
      <c r="A103" s="3" t="s">
        <v>78</v>
      </c>
      <c r="C103" s="11">
        <v>5547</v>
      </c>
      <c r="D103" s="11"/>
      <c r="E103" s="12">
        <v>6000</v>
      </c>
      <c r="F103" s="12">
        <v>5283</v>
      </c>
      <c r="G103" s="27"/>
      <c r="H103" s="12">
        <v>6000</v>
      </c>
      <c r="I103" s="12">
        <v>500</v>
      </c>
      <c r="J103" s="12">
        <v>4000</v>
      </c>
      <c r="K103" s="36">
        <f>J103-H103</f>
        <v>-2000</v>
      </c>
    </row>
    <row r="104" spans="1:11" s="4" customFormat="1" ht="12.75">
      <c r="A104" s="4" t="s">
        <v>55</v>
      </c>
      <c r="C104" s="15">
        <f>SUM(C98:C103)</f>
        <v>6364.5</v>
      </c>
      <c r="D104" s="15"/>
      <c r="E104" s="52">
        <f>SUM(E98:E103)</f>
        <v>6950</v>
      </c>
      <c r="F104" s="52">
        <f>SUM(F98:F103)</f>
        <v>5793.01</v>
      </c>
      <c r="G104" s="52"/>
      <c r="H104" s="52">
        <f>SUM(H98:H103)</f>
        <v>6850</v>
      </c>
      <c r="I104" s="52">
        <f>SUM(I98:I103)</f>
        <v>1463.2</v>
      </c>
      <c r="J104" s="52">
        <f>SUM(J98:J103)</f>
        <v>4850</v>
      </c>
      <c r="K104" s="32">
        <f>SUM(J104-H104)</f>
        <v>-2000</v>
      </c>
    </row>
    <row r="105" spans="1:11" ht="12.75">
      <c r="A105" s="4"/>
      <c r="B105" s="4"/>
      <c r="C105" s="9"/>
      <c r="D105" s="9"/>
      <c r="E105" s="50"/>
      <c r="F105" s="50"/>
      <c r="G105" s="50"/>
      <c r="H105" s="50"/>
      <c r="I105" s="50"/>
      <c r="J105" s="50"/>
      <c r="K105" s="51"/>
    </row>
    <row r="106" spans="1:11" ht="12.75">
      <c r="A106" s="4" t="s">
        <v>43</v>
      </c>
      <c r="B106" s="4"/>
      <c r="C106" s="11"/>
      <c r="D106" s="11"/>
      <c r="E106" s="48"/>
      <c r="F106" s="48"/>
      <c r="G106" s="49"/>
      <c r="H106" s="48"/>
      <c r="I106" s="48"/>
      <c r="J106" s="48"/>
      <c r="K106" s="51"/>
    </row>
    <row r="107" spans="1:11" s="3" customFormat="1" ht="12.75">
      <c r="A107" s="3" t="s">
        <v>102</v>
      </c>
      <c r="C107" s="11"/>
      <c r="D107" s="11"/>
      <c r="E107" s="12">
        <v>500</v>
      </c>
      <c r="F107" s="12">
        <v>104.3</v>
      </c>
      <c r="G107" s="27"/>
      <c r="H107" s="12">
        <v>500</v>
      </c>
      <c r="I107" s="12">
        <v>323</v>
      </c>
      <c r="J107" s="12">
        <v>500</v>
      </c>
      <c r="K107" s="36">
        <f>J107-H107</f>
        <v>0</v>
      </c>
    </row>
    <row r="108" spans="1:11" s="58" customFormat="1" ht="12.75">
      <c r="A108" s="58" t="s">
        <v>129</v>
      </c>
      <c r="C108" s="59"/>
      <c r="D108" s="59"/>
      <c r="E108" s="60">
        <v>0</v>
      </c>
      <c r="F108" s="60">
        <v>0</v>
      </c>
      <c r="G108" s="61"/>
      <c r="H108" s="60">
        <v>0</v>
      </c>
      <c r="I108" s="86">
        <v>172</v>
      </c>
      <c r="J108" s="60">
        <v>200</v>
      </c>
      <c r="K108" s="62">
        <f>J108-H108</f>
        <v>200</v>
      </c>
    </row>
    <row r="109" spans="1:11" s="3" customFormat="1" ht="12.75">
      <c r="A109" s="3" t="s">
        <v>158</v>
      </c>
      <c r="C109" s="11"/>
      <c r="D109" s="11"/>
      <c r="E109" s="12">
        <v>500</v>
      </c>
      <c r="F109" s="12">
        <v>92</v>
      </c>
      <c r="G109" s="27"/>
      <c r="H109" s="12">
        <v>200</v>
      </c>
      <c r="I109" s="12">
        <v>266</v>
      </c>
      <c r="J109" s="12">
        <v>200</v>
      </c>
      <c r="K109" s="36">
        <f>J109-H109</f>
        <v>0</v>
      </c>
    </row>
    <row r="110" spans="1:11" s="3" customFormat="1" ht="12.75">
      <c r="A110" s="3" t="s">
        <v>145</v>
      </c>
      <c r="C110" s="11"/>
      <c r="D110" s="11"/>
      <c r="E110" s="12">
        <v>0</v>
      </c>
      <c r="F110" s="12">
        <v>0</v>
      </c>
      <c r="G110" s="27"/>
      <c r="H110" s="12">
        <v>0</v>
      </c>
      <c r="I110" s="12">
        <v>3211</v>
      </c>
      <c r="J110" s="12">
        <v>0</v>
      </c>
      <c r="K110" s="36">
        <f>J110-H110</f>
        <v>0</v>
      </c>
    </row>
    <row r="111" spans="1:11" s="3" customFormat="1" ht="12.75">
      <c r="A111" s="3" t="s">
        <v>137</v>
      </c>
      <c r="C111" s="11"/>
      <c r="D111" s="11"/>
      <c r="E111" s="12">
        <v>200</v>
      </c>
      <c r="F111" s="12">
        <v>0</v>
      </c>
      <c r="G111" s="27"/>
      <c r="H111" s="12">
        <v>0</v>
      </c>
      <c r="I111" s="12">
        <v>0</v>
      </c>
      <c r="J111" s="12">
        <v>0</v>
      </c>
      <c r="K111" s="36">
        <f>J111-H111</f>
        <v>0</v>
      </c>
    </row>
    <row r="112" spans="1:11" s="3" customFormat="1" ht="12.75">
      <c r="A112" s="3" t="s">
        <v>138</v>
      </c>
      <c r="C112" s="11"/>
      <c r="D112" s="11"/>
      <c r="E112" s="12">
        <v>0</v>
      </c>
      <c r="F112" s="12">
        <v>0</v>
      </c>
      <c r="G112" s="27"/>
      <c r="H112" s="12">
        <v>5200</v>
      </c>
      <c r="I112" s="12">
        <v>3176.26</v>
      </c>
      <c r="J112" s="12">
        <v>0</v>
      </c>
      <c r="K112" s="36">
        <f>J112-H112</f>
        <v>-5200</v>
      </c>
    </row>
    <row r="113" spans="1:11" s="3" customFormat="1" ht="12.75">
      <c r="A113" s="3" t="s">
        <v>146</v>
      </c>
      <c r="C113" s="11"/>
      <c r="D113" s="11"/>
      <c r="E113" s="12">
        <v>0</v>
      </c>
      <c r="F113" s="12">
        <v>0</v>
      </c>
      <c r="G113" s="27"/>
      <c r="H113" s="12">
        <v>0</v>
      </c>
      <c r="I113" s="12">
        <v>0</v>
      </c>
      <c r="J113" s="12">
        <v>7600</v>
      </c>
      <c r="K113" s="36">
        <f>J113-H113</f>
        <v>7600</v>
      </c>
    </row>
    <row r="114" spans="1:11" s="4" customFormat="1" ht="12.75">
      <c r="A114" s="4" t="s">
        <v>48</v>
      </c>
      <c r="C114" s="15">
        <f>SUM(C109:C110)</f>
        <v>0</v>
      </c>
      <c r="D114" s="15"/>
      <c r="E114" s="52">
        <f>SUM(E107:E113)</f>
        <v>1200</v>
      </c>
      <c r="F114" s="52">
        <f>SUM(F107:F113)</f>
        <v>196.3</v>
      </c>
      <c r="G114" s="52"/>
      <c r="H114" s="52">
        <f>SUM(H107:H113)</f>
        <v>5900</v>
      </c>
      <c r="I114" s="52">
        <f>SUM(I107:I113)</f>
        <v>7148.26</v>
      </c>
      <c r="J114" s="52">
        <f>SUM(J107:J113)</f>
        <v>8500</v>
      </c>
      <c r="K114" s="88">
        <f>SUM(J114-H114)</f>
        <v>2600</v>
      </c>
    </row>
    <row r="115" spans="1:11" ht="12.75">
      <c r="A115" s="4"/>
      <c r="B115" s="4"/>
      <c r="C115" s="15"/>
      <c r="D115" s="15"/>
      <c r="E115" s="53" t="s">
        <v>54</v>
      </c>
      <c r="F115" s="15" t="s">
        <v>54</v>
      </c>
      <c r="G115" s="53"/>
      <c r="H115" s="15" t="s">
        <v>54</v>
      </c>
      <c r="I115" s="15" t="s">
        <v>54</v>
      </c>
      <c r="J115" s="15" t="s">
        <v>54</v>
      </c>
      <c r="K115" s="51"/>
    </row>
    <row r="116" spans="1:11" ht="12.75">
      <c r="A116" s="4" t="s">
        <v>53</v>
      </c>
      <c r="B116" s="4"/>
      <c r="C116" s="11"/>
      <c r="D116" s="11"/>
      <c r="E116" s="48"/>
      <c r="F116" s="48"/>
      <c r="G116" s="49"/>
      <c r="H116" s="48"/>
      <c r="I116" s="48"/>
      <c r="J116" s="48"/>
      <c r="K116" s="51"/>
    </row>
    <row r="117" spans="1:11" s="4" customFormat="1" ht="12.75">
      <c r="A117" s="4" t="s">
        <v>119</v>
      </c>
      <c r="C117" s="15">
        <v>17995.74</v>
      </c>
      <c r="D117" s="15"/>
      <c r="E117" s="21">
        <v>19000</v>
      </c>
      <c r="F117" s="21">
        <f>SUM(F118:F125)</f>
        <v>19324</v>
      </c>
      <c r="G117" s="28"/>
      <c r="H117" s="21">
        <v>19000</v>
      </c>
      <c r="I117" s="21">
        <f>SUM(I118:I126)</f>
        <v>10952.64</v>
      </c>
      <c r="J117" s="21">
        <v>19000</v>
      </c>
      <c r="K117" s="32">
        <f>J117-H117</f>
        <v>0</v>
      </c>
    </row>
    <row r="118" spans="1:11" s="3" customFormat="1" ht="12.75">
      <c r="A118" s="37" t="s">
        <v>121</v>
      </c>
      <c r="C118" s="11"/>
      <c r="D118" s="11"/>
      <c r="E118" s="12"/>
      <c r="F118" s="12">
        <v>6604</v>
      </c>
      <c r="G118" s="27"/>
      <c r="H118" s="12"/>
      <c r="I118" s="12">
        <v>3545</v>
      </c>
      <c r="J118" s="12"/>
      <c r="K118" s="36"/>
    </row>
    <row r="119" spans="1:11" s="3" customFormat="1" ht="12.75">
      <c r="A119" s="37" t="s">
        <v>122</v>
      </c>
      <c r="C119" s="11"/>
      <c r="D119" s="11"/>
      <c r="E119" s="12"/>
      <c r="F119" s="12">
        <v>569</v>
      </c>
      <c r="G119" s="27"/>
      <c r="H119" s="12"/>
      <c r="I119" s="12">
        <v>244.59</v>
      </c>
      <c r="J119" s="12"/>
      <c r="K119" s="36"/>
    </row>
    <row r="120" spans="1:11" s="3" customFormat="1" ht="12.75">
      <c r="A120" s="37" t="s">
        <v>123</v>
      </c>
      <c r="C120" s="11"/>
      <c r="D120" s="11"/>
      <c r="E120" s="12"/>
      <c r="F120" s="12">
        <v>7999</v>
      </c>
      <c r="G120" s="27"/>
      <c r="H120" s="12"/>
      <c r="I120" s="12">
        <v>3792</v>
      </c>
      <c r="J120" s="12"/>
      <c r="K120" s="36"/>
    </row>
    <row r="121" spans="1:11" s="3" customFormat="1" ht="12.75">
      <c r="A121" s="37" t="s">
        <v>139</v>
      </c>
      <c r="C121" s="11"/>
      <c r="D121" s="11"/>
      <c r="E121" s="12"/>
      <c r="F121" s="12">
        <v>34</v>
      </c>
      <c r="G121" s="27"/>
      <c r="H121" s="12"/>
      <c r="I121" s="12">
        <v>90</v>
      </c>
      <c r="J121" s="12"/>
      <c r="K121" s="36"/>
    </row>
    <row r="122" spans="1:11" s="3" customFormat="1" ht="12.75">
      <c r="A122" s="37" t="s">
        <v>124</v>
      </c>
      <c r="C122" s="11"/>
      <c r="D122" s="11"/>
      <c r="E122" s="12"/>
      <c r="F122" s="12">
        <v>1008</v>
      </c>
      <c r="G122" s="27"/>
      <c r="H122" s="12"/>
      <c r="I122" s="12">
        <v>736</v>
      </c>
      <c r="J122" s="12"/>
      <c r="K122" s="36"/>
    </row>
    <row r="123" spans="1:11" s="3" customFormat="1" ht="12.75">
      <c r="A123" s="37" t="s">
        <v>125</v>
      </c>
      <c r="C123" s="11"/>
      <c r="D123" s="11"/>
      <c r="E123" s="12"/>
      <c r="F123" s="12">
        <v>375</v>
      </c>
      <c r="G123" s="27"/>
      <c r="H123" s="12"/>
      <c r="I123" s="12">
        <v>384</v>
      </c>
      <c r="J123" s="12"/>
      <c r="K123" s="36"/>
    </row>
    <row r="124" spans="1:11" s="3" customFormat="1" ht="12.75">
      <c r="A124" s="37" t="s">
        <v>126</v>
      </c>
      <c r="C124" s="11"/>
      <c r="D124" s="11"/>
      <c r="E124" s="12"/>
      <c r="F124" s="12">
        <v>1285</v>
      </c>
      <c r="G124" s="27"/>
      <c r="H124" s="12"/>
      <c r="I124" s="12">
        <v>488</v>
      </c>
      <c r="J124" s="12"/>
      <c r="K124" s="36"/>
    </row>
    <row r="125" spans="1:11" s="3" customFormat="1" ht="12.75">
      <c r="A125" s="37" t="s">
        <v>117</v>
      </c>
      <c r="C125" s="11"/>
      <c r="D125" s="11"/>
      <c r="E125" s="12"/>
      <c r="F125" s="12">
        <v>1450</v>
      </c>
      <c r="G125" s="27"/>
      <c r="H125" s="12"/>
      <c r="I125" s="12">
        <v>1394.05</v>
      </c>
      <c r="J125" s="12"/>
      <c r="K125" s="36"/>
    </row>
    <row r="126" spans="1:11" s="3" customFormat="1" ht="12.75">
      <c r="A126" s="37" t="s">
        <v>143</v>
      </c>
      <c r="C126" s="11"/>
      <c r="D126" s="11"/>
      <c r="E126" s="12"/>
      <c r="F126" s="12">
        <v>483</v>
      </c>
      <c r="G126" s="27"/>
      <c r="H126" s="12"/>
      <c r="I126" s="12">
        <v>279</v>
      </c>
      <c r="J126" s="12"/>
      <c r="K126" s="36"/>
    </row>
    <row r="127" spans="1:11" s="3" customFormat="1" ht="12.75">
      <c r="A127" s="3" t="s">
        <v>132</v>
      </c>
      <c r="C127" s="11">
        <v>0</v>
      </c>
      <c r="D127" s="11"/>
      <c r="E127" s="12">
        <v>600</v>
      </c>
      <c r="F127" s="12">
        <v>798</v>
      </c>
      <c r="G127" s="27"/>
      <c r="H127" s="12">
        <v>750</v>
      </c>
      <c r="I127" s="12">
        <v>690</v>
      </c>
      <c r="J127" s="12">
        <v>750</v>
      </c>
      <c r="K127" s="36">
        <f>J127-H127</f>
        <v>0</v>
      </c>
    </row>
    <row r="128" spans="1:11" s="3" customFormat="1" ht="12.75">
      <c r="A128" s="3" t="s">
        <v>59</v>
      </c>
      <c r="C128" s="36"/>
      <c r="D128" s="36">
        <v>2206.08</v>
      </c>
      <c r="E128" s="12">
        <v>4380</v>
      </c>
      <c r="F128" s="12">
        <v>2097</v>
      </c>
      <c r="G128" s="46">
        <v>2000</v>
      </c>
      <c r="H128" s="12">
        <v>4000</v>
      </c>
      <c r="I128" s="12">
        <v>575</v>
      </c>
      <c r="J128" s="12">
        <v>1500</v>
      </c>
      <c r="K128" s="36">
        <f>J128-H128</f>
        <v>-2500</v>
      </c>
    </row>
    <row r="129" spans="1:11" s="3" customFormat="1" ht="12.75">
      <c r="A129" s="3" t="s">
        <v>155</v>
      </c>
      <c r="C129" s="11">
        <v>1740.04</v>
      </c>
      <c r="D129" s="11"/>
      <c r="E129" s="12">
        <v>1400</v>
      </c>
      <c r="F129" s="12">
        <v>1508</v>
      </c>
      <c r="G129" s="27"/>
      <c r="H129" s="12">
        <v>1350</v>
      </c>
      <c r="I129" s="12">
        <v>1897</v>
      </c>
      <c r="J129" s="12">
        <v>1350</v>
      </c>
      <c r="K129" s="36">
        <f>J129-H129</f>
        <v>0</v>
      </c>
    </row>
    <row r="130" spans="1:11" s="3" customFormat="1" ht="12.75">
      <c r="A130" s="3" t="s">
        <v>13</v>
      </c>
      <c r="C130" s="11"/>
      <c r="D130" s="11"/>
      <c r="E130" s="12">
        <v>1500</v>
      </c>
      <c r="F130" s="12">
        <v>879</v>
      </c>
      <c r="G130" s="27"/>
      <c r="H130" s="12">
        <v>1000</v>
      </c>
      <c r="I130" s="12">
        <v>903</v>
      </c>
      <c r="J130" s="12">
        <v>1200</v>
      </c>
      <c r="K130" s="62">
        <f>J130-H130</f>
        <v>200</v>
      </c>
    </row>
    <row r="131" spans="1:11" s="3" customFormat="1" ht="12.75">
      <c r="A131" s="3" t="s">
        <v>82</v>
      </c>
      <c r="C131" s="11"/>
      <c r="D131" s="11"/>
      <c r="E131" s="12">
        <v>1600</v>
      </c>
      <c r="F131" s="12">
        <v>2113.84</v>
      </c>
      <c r="G131" s="27"/>
      <c r="H131" s="12">
        <v>2100</v>
      </c>
      <c r="I131" s="12">
        <v>2726</v>
      </c>
      <c r="J131" s="12">
        <v>2800</v>
      </c>
      <c r="K131" s="62">
        <f>J131-H131</f>
        <v>700</v>
      </c>
    </row>
    <row r="132" spans="1:11" s="3" customFormat="1" ht="12.75">
      <c r="A132" s="3" t="s">
        <v>147</v>
      </c>
      <c r="C132" s="11"/>
      <c r="D132" s="11"/>
      <c r="E132" s="12">
        <v>0</v>
      </c>
      <c r="F132" s="12">
        <v>655</v>
      </c>
      <c r="G132" s="27"/>
      <c r="H132" s="12">
        <v>700</v>
      </c>
      <c r="I132" s="12">
        <v>549</v>
      </c>
      <c r="J132" s="12">
        <v>700</v>
      </c>
      <c r="K132" s="62">
        <f>J132-H132</f>
        <v>0</v>
      </c>
    </row>
    <row r="133" spans="1:11" s="3" customFormat="1" ht="12.75">
      <c r="A133" s="3" t="s">
        <v>101</v>
      </c>
      <c r="C133" s="11"/>
      <c r="D133" s="11"/>
      <c r="E133" s="12">
        <v>150</v>
      </c>
      <c r="F133" s="12">
        <v>0</v>
      </c>
      <c r="G133" s="27"/>
      <c r="H133" s="12">
        <v>150</v>
      </c>
      <c r="I133" s="12">
        <v>0</v>
      </c>
      <c r="J133" s="12">
        <v>150</v>
      </c>
      <c r="K133" s="62">
        <f>J133-H133</f>
        <v>0</v>
      </c>
    </row>
    <row r="134" spans="1:11" s="3" customFormat="1" ht="12.75">
      <c r="A134" s="3" t="s">
        <v>87</v>
      </c>
      <c r="C134" s="11"/>
      <c r="D134" s="11"/>
      <c r="E134" s="12">
        <v>500</v>
      </c>
      <c r="F134" s="12">
        <v>282</v>
      </c>
      <c r="G134" s="27"/>
      <c r="H134" s="12">
        <v>350</v>
      </c>
      <c r="I134" s="12">
        <v>180.85</v>
      </c>
      <c r="J134" s="12">
        <v>350</v>
      </c>
      <c r="K134" s="62">
        <f>J134-H134</f>
        <v>0</v>
      </c>
    </row>
    <row r="135" spans="1:11" s="3" customFormat="1" ht="13.5" customHeight="1">
      <c r="A135" s="3" t="s">
        <v>135</v>
      </c>
      <c r="C135" s="11"/>
      <c r="D135" s="11"/>
      <c r="E135" s="46">
        <v>200</v>
      </c>
      <c r="F135" s="46">
        <v>423</v>
      </c>
      <c r="G135" s="27"/>
      <c r="H135" s="46">
        <v>300</v>
      </c>
      <c r="I135" s="46">
        <v>132</v>
      </c>
      <c r="J135" s="46">
        <v>300</v>
      </c>
      <c r="K135" s="62">
        <f>J135-H135</f>
        <v>0</v>
      </c>
    </row>
    <row r="136" spans="1:11" ht="12.75">
      <c r="A136" s="37" t="s">
        <v>118</v>
      </c>
      <c r="B136" s="3"/>
      <c r="C136" s="11"/>
      <c r="D136" s="11"/>
      <c r="E136" s="12">
        <v>0</v>
      </c>
      <c r="F136" s="12">
        <v>0</v>
      </c>
      <c r="G136" s="27"/>
      <c r="H136" s="12">
        <v>0</v>
      </c>
      <c r="I136" s="12">
        <v>0</v>
      </c>
      <c r="J136" s="12">
        <v>0</v>
      </c>
      <c r="K136" s="62">
        <f>J136-H136</f>
        <v>0</v>
      </c>
    </row>
    <row r="137" spans="1:11" s="3" customFormat="1" ht="12.75">
      <c r="A137" s="20" t="s">
        <v>133</v>
      </c>
      <c r="C137" s="11"/>
      <c r="D137" s="11"/>
      <c r="E137" s="12">
        <v>2000</v>
      </c>
      <c r="F137" s="12">
        <v>1753</v>
      </c>
      <c r="G137" s="27"/>
      <c r="H137" s="12">
        <v>2000</v>
      </c>
      <c r="I137" s="12">
        <v>1733.18</v>
      </c>
      <c r="J137" s="12">
        <v>2250</v>
      </c>
      <c r="K137" s="62">
        <f>J137-H137</f>
        <v>250</v>
      </c>
    </row>
    <row r="138" spans="1:11" s="3" customFormat="1" ht="12.75">
      <c r="A138" s="20" t="s">
        <v>1</v>
      </c>
      <c r="C138" s="11"/>
      <c r="D138" s="11"/>
      <c r="E138" s="12">
        <v>1500</v>
      </c>
      <c r="F138" s="12">
        <v>1042</v>
      </c>
      <c r="G138" s="27"/>
      <c r="H138" s="12">
        <v>1500</v>
      </c>
      <c r="I138" s="12">
        <v>1202</v>
      </c>
      <c r="J138" s="12">
        <v>2000</v>
      </c>
      <c r="K138" s="62">
        <f>J138-H138</f>
        <v>500</v>
      </c>
    </row>
    <row r="139" spans="1:11" s="3" customFormat="1" ht="12.75">
      <c r="A139" s="20" t="s">
        <v>134</v>
      </c>
      <c r="C139" s="11"/>
      <c r="D139" s="11"/>
      <c r="E139" s="12">
        <v>1500</v>
      </c>
      <c r="F139" s="12">
        <v>1481</v>
      </c>
      <c r="G139" s="11"/>
      <c r="H139" s="12">
        <v>1500</v>
      </c>
      <c r="I139" s="12">
        <v>1667</v>
      </c>
      <c r="J139" s="12">
        <v>1500</v>
      </c>
      <c r="K139" s="62">
        <f>J139-H139</f>
        <v>0</v>
      </c>
    </row>
    <row r="140" spans="1:11" s="3" customFormat="1" ht="12.75">
      <c r="A140" s="3" t="s">
        <v>60</v>
      </c>
      <c r="C140" s="13">
        <v>1925</v>
      </c>
      <c r="D140" s="11"/>
      <c r="E140" s="12">
        <v>2500</v>
      </c>
      <c r="F140" s="12">
        <v>2504</v>
      </c>
      <c r="G140" s="11"/>
      <c r="H140" s="12">
        <v>2000</v>
      </c>
      <c r="I140" s="12">
        <v>327</v>
      </c>
      <c r="J140" s="12">
        <v>2000</v>
      </c>
      <c r="K140" s="62">
        <f>J140-H140</f>
        <v>0</v>
      </c>
    </row>
    <row r="141" spans="1:11" s="4" customFormat="1" ht="12.75">
      <c r="A141" s="38" t="s">
        <v>94</v>
      </c>
      <c r="C141" s="15"/>
      <c r="D141" s="15"/>
      <c r="E141" s="17">
        <v>200</v>
      </c>
      <c r="F141" s="17">
        <v>0</v>
      </c>
      <c r="G141" s="15"/>
      <c r="H141" s="17">
        <v>0</v>
      </c>
      <c r="I141" s="17">
        <v>0</v>
      </c>
      <c r="J141" s="17">
        <v>0</v>
      </c>
      <c r="K141" s="76">
        <f>J141-H141</f>
        <v>0</v>
      </c>
    </row>
    <row r="142" spans="1:11" s="4" customFormat="1" ht="12.75">
      <c r="A142" s="4" t="s">
        <v>52</v>
      </c>
      <c r="C142" s="15">
        <f>SUM(C117:C140)</f>
        <v>21660.780000000002</v>
      </c>
      <c r="D142" s="15"/>
      <c r="E142" s="15">
        <f>SUM(E117:E141)</f>
        <v>37030</v>
      </c>
      <c r="F142" s="15">
        <f>SUM(F118:F141)</f>
        <v>35342.84</v>
      </c>
      <c r="G142" s="28"/>
      <c r="H142" s="71">
        <f>SUM(H117:H141)</f>
        <v>36700</v>
      </c>
      <c r="I142" s="15">
        <f>SUM(I118:I141)</f>
        <v>23534.67</v>
      </c>
      <c r="J142" s="15">
        <f>SUM(J117:J141)</f>
        <v>35850</v>
      </c>
      <c r="K142" s="15">
        <f>SUM(J142-H142)</f>
        <v>-850</v>
      </c>
    </row>
    <row r="143" spans="1:10" ht="12.75">
      <c r="A143" s="4"/>
      <c r="B143" s="4"/>
      <c r="C143" s="9"/>
      <c r="D143" s="9"/>
      <c r="E143" s="50"/>
      <c r="F143" s="50"/>
      <c r="G143" s="50"/>
      <c r="H143" s="50"/>
      <c r="I143" s="50"/>
      <c r="J143" s="50"/>
    </row>
    <row r="144" spans="1:10" ht="12.75">
      <c r="A144" s="4" t="s">
        <v>42</v>
      </c>
      <c r="B144" s="4"/>
      <c r="C144" s="9"/>
      <c r="D144" s="9"/>
      <c r="E144" s="66"/>
      <c r="F144" s="66"/>
      <c r="G144" s="26"/>
      <c r="H144" s="66"/>
      <c r="I144" s="66"/>
      <c r="J144" s="66"/>
    </row>
    <row r="145" spans="1:11" s="3" customFormat="1" ht="12.75">
      <c r="A145" s="3" t="s">
        <v>23</v>
      </c>
      <c r="C145" s="11">
        <v>6980.1</v>
      </c>
      <c r="D145" s="11"/>
      <c r="E145" s="46">
        <v>1000</v>
      </c>
      <c r="F145" s="46">
        <v>1165</v>
      </c>
      <c r="G145" s="27"/>
      <c r="H145" s="46">
        <v>1300</v>
      </c>
      <c r="I145" s="46">
        <v>679</v>
      </c>
      <c r="J145" s="46">
        <v>1000</v>
      </c>
      <c r="K145" s="62">
        <f>J145-H145</f>
        <v>-300</v>
      </c>
    </row>
    <row r="146" spans="1:11" s="3" customFormat="1" ht="12.75">
      <c r="A146" s="3" t="s">
        <v>14</v>
      </c>
      <c r="C146" s="11"/>
      <c r="D146" s="11"/>
      <c r="E146" s="46">
        <v>250</v>
      </c>
      <c r="F146" s="46">
        <v>70</v>
      </c>
      <c r="G146" s="27"/>
      <c r="H146" s="46">
        <v>150</v>
      </c>
      <c r="I146" s="46">
        <v>539</v>
      </c>
      <c r="J146" s="46">
        <v>300</v>
      </c>
      <c r="K146" s="62">
        <f>J146-H146</f>
        <v>150</v>
      </c>
    </row>
    <row r="147" spans="1:11" s="3" customFormat="1" ht="12.75">
      <c r="A147" s="3" t="s">
        <v>2</v>
      </c>
      <c r="C147" s="11"/>
      <c r="D147" s="11"/>
      <c r="E147" s="46">
        <v>200</v>
      </c>
      <c r="F147" s="46">
        <v>35</v>
      </c>
      <c r="G147" s="27"/>
      <c r="H147" s="46">
        <v>150</v>
      </c>
      <c r="I147" s="46">
        <v>40</v>
      </c>
      <c r="J147" s="46">
        <v>75</v>
      </c>
      <c r="K147" s="62">
        <f>J147-H147</f>
        <v>-75</v>
      </c>
    </row>
    <row r="148" spans="1:11" s="3" customFormat="1" ht="12.75">
      <c r="A148" s="3" t="s">
        <v>59</v>
      </c>
      <c r="C148" s="11">
        <v>3050.73</v>
      </c>
      <c r="D148" s="11"/>
      <c r="E148" s="46">
        <v>1000</v>
      </c>
      <c r="F148" s="46">
        <v>1632</v>
      </c>
      <c r="G148" s="27"/>
      <c r="H148" s="46">
        <v>1200</v>
      </c>
      <c r="I148" s="46">
        <v>4170</v>
      </c>
      <c r="J148" s="46">
        <v>4000</v>
      </c>
      <c r="K148" s="62">
        <f>J148-H148</f>
        <v>2800</v>
      </c>
    </row>
    <row r="149" spans="1:11" s="3" customFormat="1" ht="12.75">
      <c r="A149" s="3" t="s">
        <v>62</v>
      </c>
      <c r="C149" s="11">
        <v>3050.73</v>
      </c>
      <c r="D149" s="11"/>
      <c r="E149" s="46">
        <v>3000</v>
      </c>
      <c r="F149" s="46">
        <v>5562</v>
      </c>
      <c r="G149" s="27"/>
      <c r="H149" s="46">
        <v>4500</v>
      </c>
      <c r="I149" s="46">
        <v>5550</v>
      </c>
      <c r="J149" s="46">
        <v>4000</v>
      </c>
      <c r="K149" s="62">
        <f>J149-H149</f>
        <v>-500</v>
      </c>
    </row>
    <row r="150" spans="1:11" s="3" customFormat="1" ht="12.75">
      <c r="A150" s="3" t="s">
        <v>150</v>
      </c>
      <c r="C150" s="11"/>
      <c r="D150" s="11"/>
      <c r="E150" s="46"/>
      <c r="F150" s="46"/>
      <c r="G150" s="27"/>
      <c r="H150" s="46">
        <v>0</v>
      </c>
      <c r="I150" s="46">
        <v>1751</v>
      </c>
      <c r="J150" s="46">
        <v>1751</v>
      </c>
      <c r="K150" s="62">
        <f>J150-H150</f>
        <v>1751</v>
      </c>
    </row>
    <row r="151" spans="1:11" s="3" customFormat="1" ht="12.75">
      <c r="A151" s="3" t="s">
        <v>63</v>
      </c>
      <c r="C151" s="11">
        <v>1060.68</v>
      </c>
      <c r="D151" s="11"/>
      <c r="E151" s="46">
        <v>1000</v>
      </c>
      <c r="F151" s="46">
        <v>2540</v>
      </c>
      <c r="G151" s="27"/>
      <c r="H151" s="46">
        <v>1000</v>
      </c>
      <c r="I151" s="46">
        <v>355</v>
      </c>
      <c r="J151" s="46">
        <v>1000</v>
      </c>
      <c r="K151" s="62">
        <f>J151-H151</f>
        <v>0</v>
      </c>
    </row>
    <row r="152" spans="1:11" s="72" customFormat="1" ht="12.75">
      <c r="A152" s="72" t="s">
        <v>130</v>
      </c>
      <c r="C152" s="73"/>
      <c r="D152" s="73"/>
      <c r="E152" s="74">
        <v>10000</v>
      </c>
      <c r="F152" s="74">
        <v>457</v>
      </c>
      <c r="G152" s="75"/>
      <c r="H152" s="74">
        <v>10000</v>
      </c>
      <c r="I152" s="74">
        <f>SUM(I153:I154)</f>
        <v>6062</v>
      </c>
      <c r="J152" s="74">
        <f>SUM(J153:J154)</f>
        <v>9903</v>
      </c>
      <c r="K152" s="76">
        <f>J152-H152</f>
        <v>-97</v>
      </c>
    </row>
    <row r="153" spans="1:11" s="3" customFormat="1" ht="12.75">
      <c r="A153" s="3" t="s">
        <v>165</v>
      </c>
      <c r="C153" s="11"/>
      <c r="D153" s="11"/>
      <c r="E153" s="46"/>
      <c r="F153" s="46"/>
      <c r="G153" s="27"/>
      <c r="H153" s="46"/>
      <c r="I153" s="46">
        <v>3809</v>
      </c>
      <c r="J153" s="46">
        <v>6190</v>
      </c>
      <c r="K153" s="62"/>
    </row>
    <row r="154" spans="1:11" s="58" customFormat="1" ht="12.75">
      <c r="A154" s="58" t="s">
        <v>151</v>
      </c>
      <c r="C154" s="59"/>
      <c r="D154" s="59"/>
      <c r="E154" s="60"/>
      <c r="F154" s="60"/>
      <c r="G154" s="61"/>
      <c r="H154" s="60"/>
      <c r="I154" s="60">
        <v>2253</v>
      </c>
      <c r="J154" s="60">
        <v>3713</v>
      </c>
      <c r="K154" s="62"/>
    </row>
    <row r="155" spans="1:11" s="3" customFormat="1" ht="12.75">
      <c r="A155" s="3" t="s">
        <v>93</v>
      </c>
      <c r="C155" s="11"/>
      <c r="D155" s="11"/>
      <c r="E155" s="46">
        <v>1500</v>
      </c>
      <c r="F155" s="46">
        <v>1515</v>
      </c>
      <c r="G155" s="27"/>
      <c r="H155" s="46">
        <v>1500</v>
      </c>
      <c r="I155" s="46">
        <v>1633</v>
      </c>
      <c r="J155" s="46">
        <v>2000</v>
      </c>
      <c r="K155" s="62">
        <f>J155-H155</f>
        <v>500</v>
      </c>
    </row>
    <row r="156" spans="1:11" s="3" customFormat="1" ht="12.75">
      <c r="A156" s="3" t="s">
        <v>31</v>
      </c>
      <c r="C156" s="11">
        <v>91</v>
      </c>
      <c r="D156" s="11"/>
      <c r="E156" s="46">
        <v>300</v>
      </c>
      <c r="F156" s="46">
        <v>567</v>
      </c>
      <c r="G156" s="27"/>
      <c r="H156" s="46">
        <v>600</v>
      </c>
      <c r="I156" s="46">
        <v>208</v>
      </c>
      <c r="J156" s="46">
        <v>250</v>
      </c>
      <c r="K156" s="62">
        <f>J156-H156</f>
        <v>-350</v>
      </c>
    </row>
    <row r="157" spans="1:11" s="3" customFormat="1" ht="13.5" customHeight="1">
      <c r="A157" s="3" t="s">
        <v>136</v>
      </c>
      <c r="C157" s="11"/>
      <c r="D157" s="11"/>
      <c r="E157" s="46">
        <v>300</v>
      </c>
      <c r="F157" s="46">
        <v>242</v>
      </c>
      <c r="G157" s="27"/>
      <c r="H157" s="46">
        <v>500</v>
      </c>
      <c r="I157" s="46">
        <v>159</v>
      </c>
      <c r="J157" s="46">
        <v>250</v>
      </c>
      <c r="K157" s="62">
        <f>J157-H157</f>
        <v>-250</v>
      </c>
    </row>
    <row r="158" spans="1:11" s="3" customFormat="1" ht="21" customHeight="1">
      <c r="A158" s="84" t="s">
        <v>168</v>
      </c>
      <c r="C158" s="11">
        <v>105115.46</v>
      </c>
      <c r="D158" s="11"/>
      <c r="E158" s="12">
        <v>153000</v>
      </c>
      <c r="F158" s="12">
        <v>160430</v>
      </c>
      <c r="G158" s="27" t="s">
        <v>54</v>
      </c>
      <c r="H158" s="12">
        <v>160816</v>
      </c>
      <c r="I158" s="12">
        <v>150862</v>
      </c>
      <c r="J158" s="12">
        <f>SUM(162000+3770)</f>
        <v>165770</v>
      </c>
      <c r="K158" s="62">
        <f>J158-H158</f>
        <v>4954</v>
      </c>
    </row>
    <row r="159" spans="1:11" s="58" customFormat="1" ht="28.5" customHeight="1">
      <c r="A159" s="89" t="s">
        <v>152</v>
      </c>
      <c r="C159" s="59">
        <v>105115.46</v>
      </c>
      <c r="D159" s="59"/>
      <c r="E159" s="86">
        <v>0</v>
      </c>
      <c r="F159" s="86">
        <v>0</v>
      </c>
      <c r="G159" s="61" t="s">
        <v>54</v>
      </c>
      <c r="H159" s="86">
        <v>0</v>
      </c>
      <c r="I159" s="86">
        <v>0</v>
      </c>
      <c r="J159" s="86">
        <v>9360</v>
      </c>
      <c r="K159" s="62">
        <f>J159-H159</f>
        <v>9360</v>
      </c>
    </row>
    <row r="160" spans="1:11" s="58" customFormat="1" ht="12.75">
      <c r="A160" s="58" t="s">
        <v>109</v>
      </c>
      <c r="C160" s="59"/>
      <c r="D160" s="59"/>
      <c r="E160" s="86">
        <v>11800</v>
      </c>
      <c r="F160" s="86">
        <v>12270</v>
      </c>
      <c r="G160" s="61"/>
      <c r="H160" s="86">
        <v>12302</v>
      </c>
      <c r="I160" s="86">
        <v>11462</v>
      </c>
      <c r="J160" s="86">
        <v>13130</v>
      </c>
      <c r="K160" s="62">
        <f>J160-H160</f>
        <v>828</v>
      </c>
    </row>
    <row r="161" spans="1:11" s="3" customFormat="1" ht="12.75">
      <c r="A161" s="3" t="s">
        <v>108</v>
      </c>
      <c r="C161" s="11"/>
      <c r="D161" s="11"/>
      <c r="E161" s="12">
        <v>1000</v>
      </c>
      <c r="F161" s="12">
        <v>1457</v>
      </c>
      <c r="G161" s="27"/>
      <c r="H161" s="12">
        <v>1400</v>
      </c>
      <c r="I161" s="12">
        <v>1473</v>
      </c>
      <c r="J161" s="12">
        <v>1500</v>
      </c>
      <c r="K161" s="62">
        <f>J161-H161</f>
        <v>100</v>
      </c>
    </row>
    <row r="162" spans="1:11" s="3" customFormat="1" ht="12.75">
      <c r="A162" s="3" t="s">
        <v>51</v>
      </c>
      <c r="C162" s="11"/>
      <c r="D162" s="11"/>
      <c r="E162" s="12">
        <v>500</v>
      </c>
      <c r="F162" s="12">
        <v>516</v>
      </c>
      <c r="G162" s="27"/>
      <c r="H162" s="12">
        <v>500</v>
      </c>
      <c r="I162" s="12">
        <v>394</v>
      </c>
      <c r="J162" s="12">
        <v>500</v>
      </c>
      <c r="K162" s="62">
        <f>J162-H162</f>
        <v>0</v>
      </c>
    </row>
    <row r="163" spans="1:11" s="3" customFormat="1" ht="12.75">
      <c r="A163" s="3" t="s">
        <v>50</v>
      </c>
      <c r="C163" s="11">
        <v>486.36</v>
      </c>
      <c r="D163" s="11"/>
      <c r="E163" s="12">
        <v>250</v>
      </c>
      <c r="F163" s="12">
        <v>235</v>
      </c>
      <c r="G163" s="27"/>
      <c r="H163" s="12">
        <v>250</v>
      </c>
      <c r="I163" s="12">
        <v>289</v>
      </c>
      <c r="J163" s="12">
        <v>250</v>
      </c>
      <c r="K163" s="62">
        <f>J163-H163</f>
        <v>0</v>
      </c>
    </row>
    <row r="164" spans="1:11" s="3" customFormat="1" ht="12.75">
      <c r="A164" s="3" t="s">
        <v>88</v>
      </c>
      <c r="C164" s="11"/>
      <c r="D164" s="11"/>
      <c r="E164" s="46">
        <v>200</v>
      </c>
      <c r="F164" s="46">
        <v>0</v>
      </c>
      <c r="G164" s="27"/>
      <c r="H164" s="46">
        <v>0</v>
      </c>
      <c r="I164" s="46">
        <v>0</v>
      </c>
      <c r="J164" s="46">
        <v>0</v>
      </c>
      <c r="K164" s="62">
        <f>J164-H164</f>
        <v>0</v>
      </c>
    </row>
    <row r="165" spans="1:11" s="3" customFormat="1" ht="12.75">
      <c r="A165" s="3" t="s">
        <v>140</v>
      </c>
      <c r="C165" s="11"/>
      <c r="D165" s="11"/>
      <c r="E165" s="12">
        <v>3500</v>
      </c>
      <c r="F165" s="12">
        <v>0</v>
      </c>
      <c r="G165" s="27"/>
      <c r="H165" s="12">
        <v>0</v>
      </c>
      <c r="I165" s="12">
        <v>0</v>
      </c>
      <c r="J165" s="12">
        <v>0</v>
      </c>
      <c r="K165" s="62">
        <f>J165-H165</f>
        <v>0</v>
      </c>
    </row>
    <row r="166" spans="1:12" s="3" customFormat="1" ht="12.75">
      <c r="A166" s="3" t="s">
        <v>79</v>
      </c>
      <c r="C166" s="11">
        <v>134.85</v>
      </c>
      <c r="D166" s="11"/>
      <c r="E166" s="12">
        <v>1000</v>
      </c>
      <c r="F166" s="12">
        <v>1108</v>
      </c>
      <c r="G166" s="27"/>
      <c r="H166" s="12">
        <v>500</v>
      </c>
      <c r="I166" s="12">
        <v>730</v>
      </c>
      <c r="J166" s="12">
        <v>750</v>
      </c>
      <c r="K166" s="62">
        <f>J166-H166</f>
        <v>250</v>
      </c>
      <c r="L166" s="3" t="s">
        <v>54</v>
      </c>
    </row>
    <row r="167" spans="1:12" s="3" customFormat="1" ht="12.75">
      <c r="A167" s="3" t="s">
        <v>148</v>
      </c>
      <c r="C167" s="11"/>
      <c r="D167" s="11"/>
      <c r="E167" s="46">
        <v>3000</v>
      </c>
      <c r="F167" s="46">
        <v>1326</v>
      </c>
      <c r="G167" s="27" t="s">
        <v>112</v>
      </c>
      <c r="H167" s="46">
        <v>1200</v>
      </c>
      <c r="I167" s="46">
        <v>858</v>
      </c>
      <c r="J167" s="46">
        <v>1200</v>
      </c>
      <c r="K167" s="62">
        <f>J167-H167</f>
        <v>0</v>
      </c>
      <c r="L167" s="3" t="s">
        <v>54</v>
      </c>
    </row>
    <row r="168" spans="1:11" s="3" customFormat="1" ht="12.75">
      <c r="A168" s="3" t="s">
        <v>149</v>
      </c>
      <c r="C168" s="11"/>
      <c r="D168" s="11"/>
      <c r="E168" s="46"/>
      <c r="F168" s="46">
        <v>1247</v>
      </c>
      <c r="G168" s="27"/>
      <c r="H168" s="46">
        <v>3000</v>
      </c>
      <c r="I168" s="46">
        <v>1247</v>
      </c>
      <c r="J168" s="46">
        <v>1250</v>
      </c>
      <c r="K168" s="62">
        <f>J168-H168</f>
        <v>-1750</v>
      </c>
    </row>
    <row r="169" spans="1:11" ht="12.75">
      <c r="A169" s="3" t="s">
        <v>32</v>
      </c>
      <c r="B169" s="3"/>
      <c r="C169" s="13">
        <v>227.2</v>
      </c>
      <c r="D169" s="11"/>
      <c r="E169" s="14">
        <v>1000</v>
      </c>
      <c r="F169" s="14">
        <v>1159</v>
      </c>
      <c r="G169" s="27"/>
      <c r="H169" s="14">
        <v>1000</v>
      </c>
      <c r="I169" s="14">
        <v>993</v>
      </c>
      <c r="J169" s="14">
        <v>1000</v>
      </c>
      <c r="K169" s="62">
        <f>J169-H169</f>
        <v>0</v>
      </c>
    </row>
    <row r="170" spans="1:11" s="4" customFormat="1" ht="12.75">
      <c r="A170" s="4" t="s">
        <v>49</v>
      </c>
      <c r="C170" s="15">
        <f>SUM(C145:C169)</f>
        <v>225312.57000000004</v>
      </c>
      <c r="D170" s="15"/>
      <c r="E170" s="21">
        <f>SUM(E145:E169)</f>
        <v>193800</v>
      </c>
      <c r="F170" s="21">
        <f>SUM(F145:F169)</f>
        <v>193533</v>
      </c>
      <c r="G170" s="28"/>
      <c r="H170" s="21">
        <f>SUM(H145:H169)</f>
        <v>201868</v>
      </c>
      <c r="I170" s="21">
        <f>SUM(I145+I146+I147+I148+I149+I150+I151+I152+I155+I156+I157+I158+I160+I161+I162+I163+I164+I165+I166+I167+I168+I169)</f>
        <v>189454</v>
      </c>
      <c r="J170" s="21">
        <f>SUM(J145+J146+J147+J148+J149+J150+J151+J152+J155+J156+J157+J158+J160+J161+J162+J163+J164+J165+J166+J167+J168+J169+J159)</f>
        <v>219239</v>
      </c>
      <c r="K170" s="76">
        <f>J170-H170</f>
        <v>17371</v>
      </c>
    </row>
    <row r="171" spans="3:11" s="4" customFormat="1" ht="12.75">
      <c r="C171" s="15"/>
      <c r="D171" s="15"/>
      <c r="E171" s="28"/>
      <c r="F171" s="28"/>
      <c r="G171" s="28"/>
      <c r="H171" s="28"/>
      <c r="I171" s="53"/>
      <c r="J171" s="21"/>
      <c r="K171" s="32"/>
    </row>
    <row r="172" spans="1:12" s="3" customFormat="1" ht="12.75">
      <c r="A172" s="4" t="s">
        <v>91</v>
      </c>
      <c r="B172" s="4"/>
      <c r="C172" s="11">
        <v>55000</v>
      </c>
      <c r="D172" s="11"/>
      <c r="E172" s="80">
        <v>10000</v>
      </c>
      <c r="F172" s="39">
        <v>0</v>
      </c>
      <c r="G172" s="78"/>
      <c r="H172" s="80">
        <v>0</v>
      </c>
      <c r="I172" s="79">
        <v>4000</v>
      </c>
      <c r="J172" s="39">
        <v>0</v>
      </c>
      <c r="K172" s="32">
        <f>J172-H172</f>
        <v>0</v>
      </c>
      <c r="L172" s="36" t="s">
        <v>54</v>
      </c>
    </row>
    <row r="173" spans="1:10" ht="12.75" customHeight="1">
      <c r="A173" s="4"/>
      <c r="B173" s="4"/>
      <c r="C173" s="11"/>
      <c r="D173" s="11"/>
      <c r="E173" s="27"/>
      <c r="F173" s="27"/>
      <c r="G173" s="27"/>
      <c r="H173" s="27"/>
      <c r="I173" s="11"/>
      <c r="J173" s="12"/>
    </row>
    <row r="174" spans="1:12" ht="12.75">
      <c r="A174" s="4" t="s">
        <v>34</v>
      </c>
      <c r="B174" s="4"/>
      <c r="C174" s="17">
        <f>C170+C142+C104+C114+C95</f>
        <v>287817.38</v>
      </c>
      <c r="D174" s="15"/>
      <c r="E174" s="17">
        <f>E170+E142+E104+E114+E95</f>
        <v>268652</v>
      </c>
      <c r="F174" s="17">
        <f>F170+F142+F104+F114+F95</f>
        <v>263712.31</v>
      </c>
      <c r="G174" s="28"/>
      <c r="H174" s="17">
        <f>H170+H142+H104+H114+H95</f>
        <v>280790</v>
      </c>
      <c r="I174" s="17">
        <f>I170+I142+I104+I114+I95+I172</f>
        <v>261510.03</v>
      </c>
      <c r="J174" s="17">
        <f>J170+J142+J104+J114+J95</f>
        <v>299511.8</v>
      </c>
      <c r="K174" s="76">
        <f>J174-H174</f>
        <v>18721.79999999999</v>
      </c>
      <c r="L174" s="64" t="s">
        <v>54</v>
      </c>
    </row>
    <row r="175" spans="1:12" ht="12.75">
      <c r="A175" s="4"/>
      <c r="B175" s="4"/>
      <c r="C175" s="53"/>
      <c r="D175" s="15"/>
      <c r="E175" s="53"/>
      <c r="F175" s="53"/>
      <c r="G175" s="53"/>
      <c r="H175" s="53"/>
      <c r="I175" s="53"/>
      <c r="J175" s="53"/>
      <c r="K175" s="32"/>
      <c r="L175" s="64"/>
    </row>
    <row r="176" spans="1:10" ht="12.75">
      <c r="A176" s="3"/>
      <c r="B176" s="3"/>
      <c r="C176" s="3"/>
      <c r="D176" s="3"/>
      <c r="E176" s="9"/>
      <c r="F176" s="9"/>
      <c r="G176" s="9"/>
      <c r="H176" s="9"/>
      <c r="I176" s="9"/>
      <c r="J176" s="9"/>
    </row>
    <row r="177" spans="1:11" ht="12.75">
      <c r="A177" s="4" t="s">
        <v>16</v>
      </c>
      <c r="B177" s="4"/>
      <c r="C177" s="4"/>
      <c r="D177" s="4"/>
      <c r="E177" s="18">
        <f>E69-E174</f>
        <v>20420</v>
      </c>
      <c r="F177" s="18">
        <f>F69-F174</f>
        <v>30879.46000000002</v>
      </c>
      <c r="G177" s="16"/>
      <c r="H177" s="63">
        <f>H69-H174</f>
        <v>-1634</v>
      </c>
      <c r="I177" s="18">
        <f>I69-I174</f>
        <v>41072.81999999998</v>
      </c>
      <c r="J177" s="90">
        <f>J69-J174</f>
        <v>0.01999999996041879</v>
      </c>
      <c r="K177" s="32" t="s">
        <v>54</v>
      </c>
    </row>
    <row r="178" spans="1:11" ht="13.5" hidden="1" thickBot="1">
      <c r="A178" s="19"/>
      <c r="B178" s="19"/>
      <c r="C178" s="19"/>
      <c r="D178" s="19"/>
      <c r="E178" s="16" t="s">
        <v>92</v>
      </c>
      <c r="F178" s="16" t="s">
        <v>92</v>
      </c>
      <c r="G178" s="22"/>
      <c r="H178" s="16" t="s">
        <v>92</v>
      </c>
      <c r="I178" s="16" t="s">
        <v>92</v>
      </c>
      <c r="J178" s="16" t="s">
        <v>92</v>
      </c>
      <c r="K178" s="23" t="e">
        <f>K174-#REF!</f>
        <v>#REF!</v>
      </c>
    </row>
    <row r="179" spans="1:10" ht="12.75" hidden="1">
      <c r="A179" s="3"/>
      <c r="B179" s="3"/>
      <c r="C179" s="3"/>
      <c r="D179" s="3"/>
      <c r="E179" s="9"/>
      <c r="F179" s="9"/>
      <c r="G179" s="1"/>
      <c r="H179" s="9"/>
      <c r="I179" s="9"/>
      <c r="J179" s="9"/>
    </row>
    <row r="180" spans="1:10" ht="12.75" hidden="1">
      <c r="A180" s="3"/>
      <c r="B180" s="3"/>
      <c r="C180" s="3"/>
      <c r="D180" s="3"/>
      <c r="E180" s="9"/>
      <c r="F180" s="9"/>
      <c r="G180" s="1"/>
      <c r="H180" s="9"/>
      <c r="I180" s="9"/>
      <c r="J180" s="9"/>
    </row>
    <row r="181" spans="1:10" ht="12.75" hidden="1">
      <c r="A181" s="91" t="s">
        <v>76</v>
      </c>
      <c r="B181" s="91"/>
      <c r="C181" s="91"/>
      <c r="D181" s="91"/>
      <c r="E181" s="9"/>
      <c r="F181" s="9"/>
      <c r="G181" s="1"/>
      <c r="H181" s="9"/>
      <c r="I181" s="9"/>
      <c r="J181" s="9"/>
    </row>
    <row r="182" spans="1:10" ht="12.75" hidden="1">
      <c r="A182" s="91" t="s">
        <v>17</v>
      </c>
      <c r="B182" s="91"/>
      <c r="C182" s="91"/>
      <c r="D182" s="91"/>
      <c r="E182" s="9"/>
      <c r="F182" s="9"/>
      <c r="G182" s="1"/>
      <c r="H182" s="9"/>
      <c r="I182" s="9"/>
      <c r="J182" s="9"/>
    </row>
    <row r="183" spans="1:10" ht="12.75" hidden="1">
      <c r="A183" s="3"/>
      <c r="B183" s="3"/>
      <c r="C183" s="3"/>
      <c r="D183" s="3"/>
      <c r="E183" s="9"/>
      <c r="F183" s="9"/>
      <c r="G183" s="1"/>
      <c r="H183" s="9"/>
      <c r="I183" s="9"/>
      <c r="J183" s="9"/>
    </row>
    <row r="184" spans="1:10" ht="12.75" hidden="1">
      <c r="A184" s="4" t="s">
        <v>77</v>
      </c>
      <c r="B184" s="3"/>
      <c r="C184" s="3"/>
      <c r="D184" s="3"/>
      <c r="E184" s="5" t="s">
        <v>24</v>
      </c>
      <c r="F184" s="5" t="s">
        <v>24</v>
      </c>
      <c r="G184" s="1"/>
      <c r="H184" s="5" t="s">
        <v>24</v>
      </c>
      <c r="I184" s="5" t="s">
        <v>24</v>
      </c>
      <c r="J184" s="5" t="s">
        <v>24</v>
      </c>
    </row>
    <row r="185" spans="1:10" ht="12.75" hidden="1">
      <c r="A185" s="3"/>
      <c r="B185" s="3"/>
      <c r="C185" s="2" t="s">
        <v>57</v>
      </c>
      <c r="D185" s="3"/>
      <c r="E185" s="6" t="s">
        <v>21</v>
      </c>
      <c r="F185" s="6" t="s">
        <v>21</v>
      </c>
      <c r="G185" s="1"/>
      <c r="H185" s="6" t="s">
        <v>21</v>
      </c>
      <c r="I185" s="6" t="s">
        <v>21</v>
      </c>
      <c r="J185" s="6" t="s">
        <v>21</v>
      </c>
    </row>
    <row r="186" spans="1:10" ht="12.75" hidden="1">
      <c r="A186" s="7" t="s">
        <v>47</v>
      </c>
      <c r="B186" s="7"/>
      <c r="C186" s="2" t="s">
        <v>37</v>
      </c>
      <c r="D186" s="2"/>
      <c r="E186" s="6" t="s">
        <v>18</v>
      </c>
      <c r="F186" s="6" t="s">
        <v>18</v>
      </c>
      <c r="G186" s="1"/>
      <c r="H186" s="6" t="s">
        <v>18</v>
      </c>
      <c r="I186" s="6" t="s">
        <v>18</v>
      </c>
      <c r="J186" s="6" t="s">
        <v>18</v>
      </c>
    </row>
    <row r="187" spans="1:10" ht="12.75" hidden="1">
      <c r="A187" s="4" t="s">
        <v>65</v>
      </c>
      <c r="B187" s="3"/>
      <c r="C187" s="11"/>
      <c r="D187" s="11"/>
      <c r="E187" s="12"/>
      <c r="F187" s="12"/>
      <c r="G187" s="1"/>
      <c r="H187" s="12"/>
      <c r="I187" s="12"/>
      <c r="J187" s="12"/>
    </row>
    <row r="188" spans="1:10" ht="12.75" hidden="1">
      <c r="A188" s="3" t="s">
        <v>66</v>
      </c>
      <c r="B188" s="3"/>
      <c r="C188" s="11"/>
      <c r="D188" s="11"/>
      <c r="E188" s="12">
        <v>4000</v>
      </c>
      <c r="F188" s="12">
        <v>4000</v>
      </c>
      <c r="G188" s="1"/>
      <c r="H188" s="12">
        <v>4000</v>
      </c>
      <c r="I188" s="12">
        <v>4000</v>
      </c>
      <c r="J188" s="12">
        <v>4000</v>
      </c>
    </row>
    <row r="189" spans="1:10" ht="12.75" hidden="1">
      <c r="A189" s="3" t="s">
        <v>67</v>
      </c>
      <c r="B189" s="3"/>
      <c r="C189" s="11"/>
      <c r="D189" s="11"/>
      <c r="E189" s="12">
        <v>11000</v>
      </c>
      <c r="F189" s="12">
        <v>11000</v>
      </c>
      <c r="G189" s="1"/>
      <c r="H189" s="12">
        <v>11000</v>
      </c>
      <c r="I189" s="12">
        <v>11000</v>
      </c>
      <c r="J189" s="12">
        <v>11000</v>
      </c>
    </row>
    <row r="190" spans="1:10" ht="12.75" hidden="1">
      <c r="A190" s="3" t="s">
        <v>68</v>
      </c>
      <c r="B190" s="3"/>
      <c r="C190" s="11"/>
      <c r="D190" s="11"/>
      <c r="E190" s="14">
        <v>0</v>
      </c>
      <c r="F190" s="14">
        <v>0</v>
      </c>
      <c r="G190" s="1"/>
      <c r="H190" s="14">
        <v>0</v>
      </c>
      <c r="I190" s="14">
        <v>0</v>
      </c>
      <c r="J190" s="14">
        <v>0</v>
      </c>
    </row>
    <row r="191" spans="1:10" ht="1.5" customHeight="1" hidden="1">
      <c r="A191" s="3"/>
      <c r="B191" s="3"/>
      <c r="C191" s="11"/>
      <c r="D191" s="11"/>
      <c r="E191" s="12"/>
      <c r="F191" s="12"/>
      <c r="G191" s="1"/>
      <c r="H191" s="12"/>
      <c r="I191" s="12"/>
      <c r="J191" s="12"/>
    </row>
    <row r="192" spans="1:10" ht="12.75" hidden="1">
      <c r="A192" s="3"/>
      <c r="B192" s="3"/>
      <c r="C192" s="11">
        <f>SUM(C188:C191)</f>
        <v>0</v>
      </c>
      <c r="D192" s="11"/>
      <c r="E192" s="12">
        <f>SUM(E188:E191)</f>
        <v>15000</v>
      </c>
      <c r="F192" s="12">
        <f>SUM(F188:F191)</f>
        <v>15000</v>
      </c>
      <c r="G192" s="1"/>
      <c r="H192" s="12">
        <f>SUM(H188:H191)</f>
        <v>15000</v>
      </c>
      <c r="I192" s="12">
        <f>SUM(I188:I191)</f>
        <v>15000</v>
      </c>
      <c r="J192" s="12">
        <f>SUM(J188:J191)</f>
        <v>15000</v>
      </c>
    </row>
    <row r="193" spans="1:10" ht="12.75" hidden="1">
      <c r="A193" s="3"/>
      <c r="B193" s="3"/>
      <c r="C193" s="11"/>
      <c r="D193" s="11"/>
      <c r="E193" s="11"/>
      <c r="F193" s="11"/>
      <c r="G193" s="1"/>
      <c r="H193" s="11"/>
      <c r="I193" s="11"/>
      <c r="J193" s="11"/>
    </row>
    <row r="194" spans="1:10" ht="12.75" hidden="1">
      <c r="A194" s="3"/>
      <c r="B194" s="3"/>
      <c r="C194" s="11"/>
      <c r="D194" s="11"/>
      <c r="E194" s="11"/>
      <c r="F194" s="11"/>
      <c r="G194" s="1"/>
      <c r="H194" s="11"/>
      <c r="I194" s="11"/>
      <c r="J194" s="11"/>
    </row>
    <row r="195" spans="1:10" ht="12.75" hidden="1">
      <c r="A195" s="4" t="s">
        <v>22</v>
      </c>
      <c r="B195" s="4"/>
      <c r="C195" s="16"/>
      <c r="D195" s="16"/>
      <c r="E195" s="5" t="s">
        <v>24</v>
      </c>
      <c r="F195" s="5" t="s">
        <v>24</v>
      </c>
      <c r="G195" s="1"/>
      <c r="H195" s="5" t="s">
        <v>24</v>
      </c>
      <c r="I195" s="5" t="s">
        <v>24</v>
      </c>
      <c r="J195" s="5" t="s">
        <v>24</v>
      </c>
    </row>
    <row r="196" spans="1:10" ht="12.75" hidden="1">
      <c r="A196" s="3"/>
      <c r="B196" s="3"/>
      <c r="C196" s="2" t="s">
        <v>58</v>
      </c>
      <c r="D196" s="2"/>
      <c r="E196" s="6" t="s">
        <v>21</v>
      </c>
      <c r="F196" s="6" t="s">
        <v>21</v>
      </c>
      <c r="G196" s="1"/>
      <c r="H196" s="6" t="s">
        <v>21</v>
      </c>
      <c r="I196" s="6" t="s">
        <v>21</v>
      </c>
      <c r="J196" s="6" t="s">
        <v>21</v>
      </c>
    </row>
    <row r="197" spans="1:10" ht="12.75" hidden="1">
      <c r="A197" s="7" t="s">
        <v>47</v>
      </c>
      <c r="B197" s="7"/>
      <c r="C197" s="8" t="s">
        <v>37</v>
      </c>
      <c r="D197" s="2"/>
      <c r="E197" s="6" t="s">
        <v>18</v>
      </c>
      <c r="F197" s="6" t="s">
        <v>18</v>
      </c>
      <c r="G197" s="1"/>
      <c r="H197" s="6" t="s">
        <v>18</v>
      </c>
      <c r="I197" s="6" t="s">
        <v>18</v>
      </c>
      <c r="J197" s="6" t="s">
        <v>18</v>
      </c>
    </row>
    <row r="198" spans="1:10" ht="12.75" hidden="1">
      <c r="A198" s="4" t="s">
        <v>65</v>
      </c>
      <c r="B198" s="4"/>
      <c r="C198" s="15"/>
      <c r="D198" s="11"/>
      <c r="E198" s="12"/>
      <c r="F198" s="12"/>
      <c r="G198" s="1"/>
      <c r="H198" s="12"/>
      <c r="I198" s="12"/>
      <c r="J198" s="12"/>
    </row>
    <row r="199" spans="1:10" ht="12.75" hidden="1">
      <c r="A199" s="3" t="s">
        <v>69</v>
      </c>
      <c r="B199" s="4"/>
      <c r="C199" s="15"/>
      <c r="D199" s="11"/>
      <c r="E199" s="12">
        <v>0</v>
      </c>
      <c r="F199" s="12">
        <v>0</v>
      </c>
      <c r="G199" s="1"/>
      <c r="H199" s="12">
        <v>0</v>
      </c>
      <c r="I199" s="12">
        <v>0</v>
      </c>
      <c r="J199" s="12">
        <v>0</v>
      </c>
    </row>
    <row r="200" spans="1:10" ht="12.75" hidden="1">
      <c r="A200" s="3" t="s">
        <v>38</v>
      </c>
      <c r="B200" s="4"/>
      <c r="C200" s="15"/>
      <c r="D200" s="11"/>
      <c r="E200" s="12">
        <v>10000</v>
      </c>
      <c r="F200" s="12">
        <v>10000</v>
      </c>
      <c r="G200" s="1"/>
      <c r="H200" s="12">
        <v>10000</v>
      </c>
      <c r="I200" s="12">
        <v>10000</v>
      </c>
      <c r="J200" s="12">
        <v>10000</v>
      </c>
    </row>
    <row r="201" spans="1:10" ht="12.75" hidden="1">
      <c r="A201" s="3" t="s">
        <v>39</v>
      </c>
      <c r="B201" s="4"/>
      <c r="C201" s="15"/>
      <c r="D201" s="11"/>
      <c r="E201" s="12">
        <v>1000</v>
      </c>
      <c r="F201" s="12">
        <v>1000</v>
      </c>
      <c r="G201" s="1"/>
      <c r="H201" s="12">
        <v>1000</v>
      </c>
      <c r="I201" s="12">
        <v>1000</v>
      </c>
      <c r="J201" s="12">
        <v>1000</v>
      </c>
    </row>
    <row r="202" spans="1:10" ht="12.75" hidden="1">
      <c r="A202" s="3" t="s">
        <v>70</v>
      </c>
      <c r="B202" s="4"/>
      <c r="C202" s="15"/>
      <c r="D202" s="11"/>
      <c r="E202" s="14">
        <v>4000</v>
      </c>
      <c r="F202" s="14">
        <v>4000</v>
      </c>
      <c r="G202" s="1"/>
      <c r="H202" s="14">
        <v>4000</v>
      </c>
      <c r="I202" s="14">
        <v>4000</v>
      </c>
      <c r="J202" s="14">
        <v>4000</v>
      </c>
    </row>
    <row r="203" spans="1:10" ht="1.5" customHeight="1" hidden="1">
      <c r="A203" s="4"/>
      <c r="B203" s="4"/>
      <c r="C203" s="15"/>
      <c r="D203" s="11"/>
      <c r="E203" s="12"/>
      <c r="F203" s="12"/>
      <c r="G203" s="1"/>
      <c r="H203" s="12"/>
      <c r="I203" s="12"/>
      <c r="J203" s="12"/>
    </row>
    <row r="204" spans="1:10" ht="12.75" hidden="1">
      <c r="A204" s="4" t="s">
        <v>71</v>
      </c>
      <c r="B204" s="4"/>
      <c r="C204" s="11">
        <f>SUM(C199:C203)</f>
        <v>0</v>
      </c>
      <c r="D204" s="11"/>
      <c r="E204" s="12">
        <f>SUM(E199:E203)</f>
        <v>15000</v>
      </c>
      <c r="F204" s="12">
        <f>SUM(F199:F203)</f>
        <v>15000</v>
      </c>
      <c r="G204" s="1"/>
      <c r="H204" s="12">
        <f>SUM(H199:H203)</f>
        <v>15000</v>
      </c>
      <c r="I204" s="12">
        <f>SUM(I199:I203)</f>
        <v>15000</v>
      </c>
      <c r="J204" s="12">
        <f>SUM(J199:J203)</f>
        <v>15000</v>
      </c>
    </row>
    <row r="205" spans="1:10" ht="12.75" hidden="1">
      <c r="A205" s="3"/>
      <c r="B205" s="3"/>
      <c r="C205" s="3"/>
      <c r="D205" s="3"/>
      <c r="E205" s="9"/>
      <c r="F205" s="9"/>
      <c r="G205" s="1"/>
      <c r="H205" s="9"/>
      <c r="I205" s="9"/>
      <c r="J205" s="9"/>
    </row>
    <row r="206" spans="1:10" ht="12.75" hidden="1">
      <c r="A206" s="3"/>
      <c r="B206" s="3"/>
      <c r="C206" s="3"/>
      <c r="D206" s="3"/>
      <c r="E206" s="9"/>
      <c r="F206" s="9"/>
      <c r="G206" s="1"/>
      <c r="H206" s="9"/>
      <c r="I206" s="9"/>
      <c r="J206" s="9"/>
    </row>
    <row r="207" spans="1:10" ht="15.75" customHeight="1">
      <c r="A207" s="4" t="s">
        <v>54</v>
      </c>
      <c r="B207" s="43"/>
      <c r="C207" s="43"/>
      <c r="D207" s="43"/>
      <c r="E207" s="33"/>
      <c r="F207" s="33"/>
      <c r="G207" s="33"/>
      <c r="H207" s="3" t="s">
        <v>54</v>
      </c>
      <c r="I207" s="33"/>
      <c r="J207" s="3" t="s">
        <v>54</v>
      </c>
    </row>
    <row r="208" spans="1:10" ht="12.75" customHeight="1">
      <c r="A208" s="4"/>
      <c r="B208" s="43"/>
      <c r="C208" s="44"/>
      <c r="D208" s="43"/>
      <c r="E208" s="33"/>
      <c r="F208" s="45"/>
      <c r="G208" s="33"/>
      <c r="H208" s="18"/>
      <c r="I208" s="45"/>
      <c r="J208" s="18"/>
    </row>
    <row r="209" spans="1:10" ht="12.75">
      <c r="A209" s="3" t="s">
        <v>54</v>
      </c>
      <c r="B209" s="3"/>
      <c r="C209" s="3"/>
      <c r="D209" s="3"/>
      <c r="E209" s="9"/>
      <c r="F209" s="9"/>
      <c r="G209" s="1"/>
      <c r="H209" s="3" t="s">
        <v>54</v>
      </c>
      <c r="I209" s="9"/>
      <c r="J209" s="3" t="s">
        <v>54</v>
      </c>
    </row>
    <row r="210" spans="1:10" ht="12.75">
      <c r="A210" s="3"/>
      <c r="B210" s="3"/>
      <c r="C210" s="3"/>
      <c r="D210" s="3"/>
      <c r="E210" s="9"/>
      <c r="F210" s="9"/>
      <c r="G210" s="1"/>
      <c r="H210" s="9"/>
      <c r="I210" s="9"/>
      <c r="J210" s="9"/>
    </row>
    <row r="211" spans="1:10" ht="12.75">
      <c r="A211" s="3"/>
      <c r="B211" s="3"/>
      <c r="C211" s="3"/>
      <c r="D211" s="3"/>
      <c r="E211" s="9"/>
      <c r="F211" s="9"/>
      <c r="G211" s="1"/>
      <c r="H211" s="9"/>
      <c r="I211" s="9"/>
      <c r="J211" s="9"/>
    </row>
    <row r="212" spans="1:10" ht="12.75">
      <c r="A212" s="3"/>
      <c r="B212" s="3"/>
      <c r="C212" s="3"/>
      <c r="D212" s="3"/>
      <c r="E212" s="9"/>
      <c r="F212" s="9"/>
      <c r="G212" s="1"/>
      <c r="H212" s="9"/>
      <c r="I212" s="9"/>
      <c r="J212" s="9"/>
    </row>
    <row r="213" spans="1:10" ht="12.75">
      <c r="A213" s="3"/>
      <c r="B213" s="3"/>
      <c r="C213" s="3"/>
      <c r="D213" s="3"/>
      <c r="E213" s="9"/>
      <c r="F213" s="9"/>
      <c r="G213" s="1"/>
      <c r="H213" s="9"/>
      <c r="I213" s="9"/>
      <c r="J213" s="9"/>
    </row>
    <row r="214" spans="1:10" ht="12.75">
      <c r="A214" s="3"/>
      <c r="B214" s="3"/>
      <c r="C214" s="3"/>
      <c r="D214" s="3"/>
      <c r="E214" s="9"/>
      <c r="F214" s="9"/>
      <c r="G214" s="1"/>
      <c r="H214" s="9"/>
      <c r="I214" s="9"/>
      <c r="J214" s="9"/>
    </row>
    <row r="215" spans="1:10" ht="12.75">
      <c r="A215" s="3"/>
      <c r="B215" s="3"/>
      <c r="C215" s="3"/>
      <c r="D215" s="3"/>
      <c r="E215" s="9"/>
      <c r="F215" s="9"/>
      <c r="G215" s="1"/>
      <c r="H215" s="9"/>
      <c r="I215" s="9"/>
      <c r="J215" s="9"/>
    </row>
    <row r="216" spans="1:10" ht="12.75">
      <c r="A216" s="3"/>
      <c r="B216" s="3"/>
      <c r="C216" s="3"/>
      <c r="D216" s="3"/>
      <c r="E216" s="9"/>
      <c r="F216" s="9"/>
      <c r="G216" s="1"/>
      <c r="H216" s="9"/>
      <c r="I216" s="9"/>
      <c r="J216" s="9"/>
    </row>
    <row r="217" spans="1:10" ht="12.75">
      <c r="A217" s="3"/>
      <c r="B217" s="3"/>
      <c r="C217" s="3"/>
      <c r="D217" s="3"/>
      <c r="E217" s="9"/>
      <c r="F217" s="9"/>
      <c r="G217" s="1"/>
      <c r="H217" s="9"/>
      <c r="I217" s="9"/>
      <c r="J217" s="9"/>
    </row>
    <row r="218" spans="1:10" ht="12.75">
      <c r="A218" s="3"/>
      <c r="B218" s="3"/>
      <c r="C218" s="3"/>
      <c r="D218" s="3"/>
      <c r="E218" s="9"/>
      <c r="F218" s="9"/>
      <c r="G218" s="1"/>
      <c r="H218" s="9"/>
      <c r="I218" s="9"/>
      <c r="J218" s="9"/>
    </row>
    <row r="219" spans="1:10" ht="12.75">
      <c r="A219" s="3"/>
      <c r="B219" s="3"/>
      <c r="C219" s="3"/>
      <c r="D219" s="3"/>
      <c r="E219" s="9"/>
      <c r="F219" s="9"/>
      <c r="G219" s="1"/>
      <c r="H219" s="9"/>
      <c r="I219" s="9"/>
      <c r="J219" s="9"/>
    </row>
    <row r="220" spans="1:10" ht="12.75">
      <c r="A220" s="3"/>
      <c r="B220" s="3"/>
      <c r="C220" s="3"/>
      <c r="D220" s="3"/>
      <c r="E220" s="1"/>
      <c r="F220" s="1"/>
      <c r="G220" s="1"/>
      <c r="H220" s="1"/>
      <c r="I220" s="1"/>
      <c r="J220" s="1"/>
    </row>
    <row r="221" spans="1:10" ht="12.75">
      <c r="A221" s="3"/>
      <c r="B221" s="3"/>
      <c r="C221" s="3"/>
      <c r="D221" s="3"/>
      <c r="E221" s="1"/>
      <c r="F221" s="1"/>
      <c r="G221" s="1"/>
      <c r="H221" s="1"/>
      <c r="I221" s="1"/>
      <c r="J221" s="1"/>
    </row>
    <row r="222" spans="1:10" ht="12.75">
      <c r="A222" s="3"/>
      <c r="B222" s="3"/>
      <c r="C222" s="3"/>
      <c r="D222" s="3"/>
      <c r="E222" s="1"/>
      <c r="F222" s="1"/>
      <c r="G222" s="1"/>
      <c r="H222" s="1"/>
      <c r="I222" s="1"/>
      <c r="J222" s="1"/>
    </row>
    <row r="223" spans="1:10" ht="12.75">
      <c r="A223" s="3"/>
      <c r="B223" s="3"/>
      <c r="C223" s="3"/>
      <c r="D223" s="3"/>
      <c r="E223" s="1"/>
      <c r="F223" s="1"/>
      <c r="G223" s="1"/>
      <c r="H223" s="1"/>
      <c r="I223" s="1"/>
      <c r="J223" s="1"/>
    </row>
    <row r="224" spans="1:10" ht="12.75">
      <c r="A224" s="3"/>
      <c r="B224" s="3"/>
      <c r="C224" s="3"/>
      <c r="D224" s="3"/>
      <c r="E224" s="1"/>
      <c r="F224" s="1"/>
      <c r="G224" s="1"/>
      <c r="H224" s="1"/>
      <c r="I224" s="1"/>
      <c r="J224" s="1"/>
    </row>
    <row r="225" spans="1:10" ht="12.75">
      <c r="A225" s="3"/>
      <c r="B225" s="3"/>
      <c r="C225" s="3"/>
      <c r="D225" s="3"/>
      <c r="E225" s="1"/>
      <c r="F225" s="1"/>
      <c r="G225" s="1"/>
      <c r="H225" s="1"/>
      <c r="I225" s="1"/>
      <c r="J225" s="1"/>
    </row>
    <row r="226" spans="1:10" ht="12.75">
      <c r="A226" s="3"/>
      <c r="B226" s="3"/>
      <c r="C226" s="3"/>
      <c r="D226" s="3"/>
      <c r="E226" s="1"/>
      <c r="F226" s="1"/>
      <c r="G226" s="1"/>
      <c r="H226" s="1"/>
      <c r="I226" s="1"/>
      <c r="J226" s="1"/>
    </row>
    <row r="227" spans="1:10" ht="12.75">
      <c r="A227" s="3"/>
      <c r="B227" s="3"/>
      <c r="C227" s="3"/>
      <c r="D227" s="3"/>
      <c r="E227" s="1"/>
      <c r="F227" s="1"/>
      <c r="G227" s="1"/>
      <c r="H227" s="1"/>
      <c r="I227" s="1"/>
      <c r="J227" s="1"/>
    </row>
    <row r="228" spans="1:10" ht="12.75">
      <c r="A228" s="3"/>
      <c r="B228" s="3"/>
      <c r="C228" s="3"/>
      <c r="D228" s="3"/>
      <c r="E228" s="1"/>
      <c r="F228" s="1"/>
      <c r="G228" s="1"/>
      <c r="H228" s="1"/>
      <c r="I228" s="1"/>
      <c r="J228" s="1"/>
    </row>
    <row r="229" spans="1:10" ht="12.75">
      <c r="A229" s="3"/>
      <c r="B229" s="3"/>
      <c r="C229" s="3"/>
      <c r="D229" s="3"/>
      <c r="E229" s="1"/>
      <c r="F229" s="1"/>
      <c r="G229" s="1"/>
      <c r="H229" s="1"/>
      <c r="I229" s="1"/>
      <c r="J229" s="1"/>
    </row>
    <row r="230" spans="1:10" ht="12.75">
      <c r="A230" s="3"/>
      <c r="B230" s="3"/>
      <c r="C230" s="3"/>
      <c r="D230" s="3"/>
      <c r="E230" s="1"/>
      <c r="F230" s="1"/>
      <c r="G230" s="1"/>
      <c r="H230" s="1"/>
      <c r="I230" s="1"/>
      <c r="J230" s="1"/>
    </row>
    <row r="231" spans="1:10" ht="12.75">
      <c r="A231" s="3"/>
      <c r="B231" s="3"/>
      <c r="C231" s="3"/>
      <c r="D231" s="3"/>
      <c r="E231" s="1"/>
      <c r="F231" s="1"/>
      <c r="G231" s="1"/>
      <c r="H231" s="1"/>
      <c r="I231" s="1"/>
      <c r="J231" s="1"/>
    </row>
    <row r="232" spans="1:10" ht="12.75">
      <c r="A232" s="3"/>
      <c r="B232" s="3"/>
      <c r="C232" s="3"/>
      <c r="D232" s="3"/>
      <c r="E232" s="1"/>
      <c r="F232" s="1"/>
      <c r="G232" s="1"/>
      <c r="H232" s="1"/>
      <c r="I232" s="1"/>
      <c r="J232" s="1"/>
    </row>
    <row r="233" spans="1:10" ht="12.75">
      <c r="A233" s="3"/>
      <c r="B233" s="3"/>
      <c r="C233" s="3"/>
      <c r="D233" s="3"/>
      <c r="E233" s="1"/>
      <c r="F233" s="1"/>
      <c r="G233" s="1"/>
      <c r="H233" s="1"/>
      <c r="I233" s="1"/>
      <c r="J233" s="1"/>
    </row>
    <row r="234" spans="1:10" ht="12.75">
      <c r="A234" s="3"/>
      <c r="B234" s="3"/>
      <c r="C234" s="3"/>
      <c r="D234" s="3"/>
      <c r="E234" s="1"/>
      <c r="F234" s="1"/>
      <c r="G234" s="1"/>
      <c r="H234" s="1"/>
      <c r="I234" s="1"/>
      <c r="J234" s="1"/>
    </row>
    <row r="235" spans="1:10" ht="12.75">
      <c r="A235" s="3"/>
      <c r="B235" s="3"/>
      <c r="C235" s="3"/>
      <c r="D235" s="3"/>
      <c r="E235" s="1"/>
      <c r="F235" s="1"/>
      <c r="G235" s="1"/>
      <c r="H235" s="1"/>
      <c r="I235" s="1"/>
      <c r="J235" s="1"/>
    </row>
    <row r="236" spans="1:10" ht="12.75">
      <c r="A236" s="3"/>
      <c r="B236" s="3"/>
      <c r="C236" s="3"/>
      <c r="D236" s="3"/>
      <c r="E236" s="1"/>
      <c r="F236" s="1"/>
      <c r="G236" s="1"/>
      <c r="H236" s="1"/>
      <c r="I236" s="1"/>
      <c r="J236" s="1"/>
    </row>
    <row r="237" spans="1:10" ht="12.75">
      <c r="A237" s="3"/>
      <c r="B237" s="3"/>
      <c r="C237" s="3"/>
      <c r="D237" s="3"/>
      <c r="E237" s="1"/>
      <c r="F237" s="1"/>
      <c r="G237" s="1"/>
      <c r="H237" s="1"/>
      <c r="I237" s="1"/>
      <c r="J237" s="1"/>
    </row>
    <row r="238" spans="1:10" ht="12.75">
      <c r="A238" s="3"/>
      <c r="B238" s="3"/>
      <c r="C238" s="3"/>
      <c r="D238" s="3"/>
      <c r="E238" s="1"/>
      <c r="F238" s="1"/>
      <c r="G238" s="1"/>
      <c r="H238" s="1"/>
      <c r="I238" s="1"/>
      <c r="J238" s="1"/>
    </row>
    <row r="239" spans="1:10" ht="12.75">
      <c r="A239" s="3"/>
      <c r="B239" s="3"/>
      <c r="C239" s="3"/>
      <c r="D239" s="3"/>
      <c r="E239" s="1"/>
      <c r="F239" s="1"/>
      <c r="G239" s="1"/>
      <c r="H239" s="1"/>
      <c r="I239" s="1"/>
      <c r="J239" s="1"/>
    </row>
    <row r="240" spans="1:10" ht="12.75">
      <c r="A240" s="3"/>
      <c r="B240" s="3"/>
      <c r="C240" s="3"/>
      <c r="D240" s="3"/>
      <c r="E240" s="1"/>
      <c r="F240" s="1"/>
      <c r="G240" s="1"/>
      <c r="H240" s="1"/>
      <c r="I240" s="1"/>
      <c r="J240" s="1"/>
    </row>
    <row r="241" spans="1:10" ht="12.75">
      <c r="A241" s="3"/>
      <c r="B241" s="3"/>
      <c r="C241" s="3"/>
      <c r="D241" s="3"/>
      <c r="E241" s="1"/>
      <c r="F241" s="1"/>
      <c r="G241" s="1"/>
      <c r="H241" s="1"/>
      <c r="I241" s="1"/>
      <c r="J241" s="1"/>
    </row>
    <row r="242" spans="1:10" ht="12.75">
      <c r="A242" s="3"/>
      <c r="B242" s="3"/>
      <c r="C242" s="3"/>
      <c r="D242" s="3"/>
      <c r="E242" s="1"/>
      <c r="F242" s="1"/>
      <c r="G242" s="1"/>
      <c r="H242" s="1"/>
      <c r="I242" s="1"/>
      <c r="J242" s="1"/>
    </row>
    <row r="243" spans="1:10" ht="12.75">
      <c r="A243" s="3"/>
      <c r="B243" s="3"/>
      <c r="C243" s="3"/>
      <c r="D243" s="3"/>
      <c r="E243" s="1"/>
      <c r="F243" s="1"/>
      <c r="G243" s="1"/>
      <c r="H243" s="1"/>
      <c r="I243" s="1"/>
      <c r="J243" s="1"/>
    </row>
    <row r="244" spans="1:10" ht="12.75">
      <c r="A244" s="3"/>
      <c r="B244" s="3"/>
      <c r="C244" s="3"/>
      <c r="D244" s="3"/>
      <c r="E244" s="1"/>
      <c r="F244" s="1"/>
      <c r="G244" s="1"/>
      <c r="H244" s="1"/>
      <c r="I244" s="1"/>
      <c r="J244" s="1"/>
    </row>
    <row r="245" spans="1:10" ht="12.75">
      <c r="A245" s="3"/>
      <c r="B245" s="3"/>
      <c r="C245" s="3"/>
      <c r="D245" s="3"/>
      <c r="E245" s="1"/>
      <c r="F245" s="1"/>
      <c r="G245" s="1"/>
      <c r="H245" s="1"/>
      <c r="I245" s="1"/>
      <c r="J245" s="1"/>
    </row>
    <row r="246" spans="1:10" ht="12.75">
      <c r="A246" s="3"/>
      <c r="B246" s="3"/>
      <c r="C246" s="3"/>
      <c r="D246" s="3"/>
      <c r="E246" s="1"/>
      <c r="F246" s="1"/>
      <c r="G246" s="1"/>
      <c r="H246" s="1"/>
      <c r="I246" s="1"/>
      <c r="J246" s="1"/>
    </row>
    <row r="247" spans="1:10" ht="12.75">
      <c r="A247" s="3"/>
      <c r="B247" s="3"/>
      <c r="C247" s="3"/>
      <c r="D247" s="3"/>
      <c r="E247" s="1"/>
      <c r="F247" s="1"/>
      <c r="G247" s="1"/>
      <c r="H247" s="1"/>
      <c r="I247" s="1"/>
      <c r="J247" s="1"/>
    </row>
    <row r="248" spans="1:10" ht="12.75">
      <c r="A248" s="3"/>
      <c r="B248" s="3"/>
      <c r="C248" s="3"/>
      <c r="D248" s="3"/>
      <c r="E248" s="1"/>
      <c r="F248" s="1"/>
      <c r="G248" s="1"/>
      <c r="H248" s="1"/>
      <c r="I248" s="1"/>
      <c r="J248" s="1"/>
    </row>
    <row r="249" spans="1:10" ht="12.75">
      <c r="A249" s="3"/>
      <c r="B249" s="3"/>
      <c r="C249" s="3"/>
      <c r="D249" s="3"/>
      <c r="E249" s="1"/>
      <c r="F249" s="1"/>
      <c r="G249" s="1"/>
      <c r="H249" s="1"/>
      <c r="I249" s="1"/>
      <c r="J249" s="1"/>
    </row>
    <row r="250" spans="1:10" ht="12.75">
      <c r="A250" s="3"/>
      <c r="B250" s="3"/>
      <c r="C250" s="3"/>
      <c r="D250" s="3"/>
      <c r="E250" s="1"/>
      <c r="F250" s="1"/>
      <c r="G250" s="1"/>
      <c r="H250" s="1"/>
      <c r="I250" s="1"/>
      <c r="J250" s="1"/>
    </row>
    <row r="251" spans="1:10" ht="12.75">
      <c r="A251" s="3"/>
      <c r="B251" s="3"/>
      <c r="C251" s="3"/>
      <c r="D251" s="3"/>
      <c r="E251" s="1"/>
      <c r="F251" s="1"/>
      <c r="G251" s="1"/>
      <c r="H251" s="1"/>
      <c r="I251" s="1"/>
      <c r="J251" s="1"/>
    </row>
    <row r="252" spans="1:10" ht="12.75">
      <c r="A252" s="3"/>
      <c r="B252" s="3"/>
      <c r="C252" s="3"/>
      <c r="D252" s="3"/>
      <c r="E252" s="1"/>
      <c r="F252" s="1"/>
      <c r="G252" s="1"/>
      <c r="H252" s="1"/>
      <c r="I252" s="1"/>
      <c r="J252" s="1"/>
    </row>
    <row r="253" spans="1:10" ht="12.75">
      <c r="A253" s="3"/>
      <c r="B253" s="3"/>
      <c r="C253" s="3"/>
      <c r="D253" s="3"/>
      <c r="E253" s="1"/>
      <c r="F253" s="1"/>
      <c r="G253" s="1"/>
      <c r="H253" s="1"/>
      <c r="I253" s="1"/>
      <c r="J253" s="1"/>
    </row>
    <row r="254" spans="1:10" ht="12.75">
      <c r="A254" s="3"/>
      <c r="B254" s="3"/>
      <c r="C254" s="3"/>
      <c r="D254" s="3"/>
      <c r="E254" s="1"/>
      <c r="F254" s="1"/>
      <c r="G254" s="1"/>
      <c r="H254" s="1"/>
      <c r="I254" s="1"/>
      <c r="J254" s="1"/>
    </row>
    <row r="255" spans="1:10" ht="12.75">
      <c r="A255" s="3"/>
      <c r="B255" s="3"/>
      <c r="C255" s="3"/>
      <c r="D255" s="3"/>
      <c r="E255" s="1"/>
      <c r="F255" s="1"/>
      <c r="G255" s="1"/>
      <c r="H255" s="1"/>
      <c r="I255" s="1"/>
      <c r="J255" s="1"/>
    </row>
    <row r="256" spans="1:10" ht="12.75">
      <c r="A256" s="3"/>
      <c r="B256" s="3"/>
      <c r="C256" s="3"/>
      <c r="D256" s="3"/>
      <c r="E256" s="1"/>
      <c r="F256" s="1"/>
      <c r="G256" s="1"/>
      <c r="H256" s="1"/>
      <c r="I256" s="1"/>
      <c r="J256" s="1"/>
    </row>
    <row r="257" spans="1:10" ht="12.75">
      <c r="A257" s="3"/>
      <c r="B257" s="3"/>
      <c r="C257" s="3"/>
      <c r="D257" s="3"/>
      <c r="E257" s="1"/>
      <c r="F257" s="1"/>
      <c r="G257" s="1"/>
      <c r="H257" s="1"/>
      <c r="I257" s="1"/>
      <c r="J257" s="1"/>
    </row>
    <row r="258" spans="1:10" ht="12.75">
      <c r="A258" s="3"/>
      <c r="B258" s="3"/>
      <c r="C258" s="3"/>
      <c r="D258" s="3"/>
      <c r="E258" s="1"/>
      <c r="F258" s="1"/>
      <c r="G258" s="1"/>
      <c r="H258" s="1"/>
      <c r="I258" s="1"/>
      <c r="J258" s="1"/>
    </row>
    <row r="259" spans="1:10" ht="12.75">
      <c r="A259" s="3"/>
      <c r="B259" s="3"/>
      <c r="C259" s="3"/>
      <c r="D259" s="3"/>
      <c r="E259" s="1"/>
      <c r="F259" s="1"/>
      <c r="G259" s="1"/>
      <c r="H259" s="1"/>
      <c r="I259" s="1"/>
      <c r="J259" s="1"/>
    </row>
    <row r="260" spans="1:10" ht="12.75">
      <c r="A260" s="3"/>
      <c r="B260" s="3"/>
      <c r="C260" s="3"/>
      <c r="D260" s="3"/>
      <c r="E260" s="1"/>
      <c r="F260" s="1"/>
      <c r="G260" s="1"/>
      <c r="H260" s="1"/>
      <c r="I260" s="1"/>
      <c r="J260" s="1"/>
    </row>
    <row r="261" spans="1:10" ht="12.75">
      <c r="A261" s="3"/>
      <c r="B261" s="3"/>
      <c r="C261" s="3"/>
      <c r="D261" s="3"/>
      <c r="E261" s="1"/>
      <c r="F261" s="1"/>
      <c r="G261" s="1"/>
      <c r="H261" s="1"/>
      <c r="I261" s="1"/>
      <c r="J261" s="1"/>
    </row>
    <row r="262" spans="1:10" ht="12.75">
      <c r="A262" s="3"/>
      <c r="B262" s="3"/>
      <c r="C262" s="3"/>
      <c r="D262" s="3"/>
      <c r="E262" s="1"/>
      <c r="F262" s="1"/>
      <c r="G262" s="1"/>
      <c r="H262" s="1"/>
      <c r="I262" s="1"/>
      <c r="J262" s="1"/>
    </row>
    <row r="263" spans="1:10" ht="12.75">
      <c r="A263" s="3"/>
      <c r="B263" s="3"/>
      <c r="C263" s="3"/>
      <c r="D263" s="3"/>
      <c r="E263" s="1"/>
      <c r="F263" s="1"/>
      <c r="G263" s="1"/>
      <c r="H263" s="1"/>
      <c r="I263" s="1"/>
      <c r="J263" s="1"/>
    </row>
    <row r="264" spans="1:10" ht="12.75">
      <c r="A264" s="3"/>
      <c r="B264" s="3"/>
      <c r="C264" s="3"/>
      <c r="D264" s="3"/>
      <c r="E264" s="1"/>
      <c r="F264" s="1"/>
      <c r="G264" s="1"/>
      <c r="H264" s="1"/>
      <c r="I264" s="1"/>
      <c r="J264" s="1"/>
    </row>
    <row r="265" spans="1:10" ht="12.75">
      <c r="A265" s="3"/>
      <c r="B265" s="3"/>
      <c r="C265" s="3"/>
      <c r="D265" s="3"/>
      <c r="E265" s="1"/>
      <c r="F265" s="1"/>
      <c r="G265" s="1"/>
      <c r="H265" s="1"/>
      <c r="I265" s="1"/>
      <c r="J265" s="1"/>
    </row>
    <row r="266" spans="1:10" ht="12.75">
      <c r="A266" s="3"/>
      <c r="B266" s="3"/>
      <c r="C266" s="3"/>
      <c r="D266" s="3"/>
      <c r="E266" s="1"/>
      <c r="F266" s="1"/>
      <c r="G266" s="1"/>
      <c r="H266" s="1"/>
      <c r="I266" s="1"/>
      <c r="J266" s="1"/>
    </row>
    <row r="267" spans="1:10" ht="12.75">
      <c r="A267" s="3"/>
      <c r="B267" s="3"/>
      <c r="C267" s="3"/>
      <c r="D267" s="3"/>
      <c r="E267" s="1"/>
      <c r="F267" s="1"/>
      <c r="G267" s="1"/>
      <c r="H267" s="1"/>
      <c r="I267" s="1"/>
      <c r="J267" s="1"/>
    </row>
    <row r="268" spans="1:10" ht="12.75">
      <c r="A268" s="3"/>
      <c r="B268" s="3"/>
      <c r="C268" s="3"/>
      <c r="D268" s="3"/>
      <c r="E268" s="1"/>
      <c r="F268" s="1"/>
      <c r="G268" s="1"/>
      <c r="H268" s="1"/>
      <c r="I268" s="1"/>
      <c r="J268" s="1"/>
    </row>
    <row r="269" spans="1:10" ht="12.75">
      <c r="A269" s="3"/>
      <c r="B269" s="3"/>
      <c r="C269" s="3"/>
      <c r="D269" s="3"/>
      <c r="E269" s="1"/>
      <c r="F269" s="1"/>
      <c r="G269" s="1"/>
      <c r="H269" s="1"/>
      <c r="I269" s="1"/>
      <c r="J269" s="1"/>
    </row>
    <row r="270" spans="1:10" ht="12.75">
      <c r="A270" s="3"/>
      <c r="B270" s="3"/>
      <c r="C270" s="3"/>
      <c r="D270" s="3"/>
      <c r="E270" s="1"/>
      <c r="F270" s="1"/>
      <c r="G270" s="1"/>
      <c r="H270" s="1"/>
      <c r="I270" s="1"/>
      <c r="J270" s="1"/>
    </row>
    <row r="271" spans="1:10" ht="12.75">
      <c r="A271" s="3"/>
      <c r="B271" s="3"/>
      <c r="C271" s="3"/>
      <c r="D271" s="3"/>
      <c r="E271" s="1"/>
      <c r="F271" s="1"/>
      <c r="G271" s="1"/>
      <c r="H271" s="1"/>
      <c r="I271" s="1"/>
      <c r="J271" s="1"/>
    </row>
    <row r="272" spans="1:10" ht="12.75">
      <c r="A272" s="3"/>
      <c r="B272" s="3"/>
      <c r="C272" s="3"/>
      <c r="D272" s="3"/>
      <c r="E272" s="1"/>
      <c r="F272" s="1"/>
      <c r="G272" s="1"/>
      <c r="H272" s="1"/>
      <c r="I272" s="1"/>
      <c r="J272" s="1"/>
    </row>
    <row r="273" spans="1:10" ht="12.75">
      <c r="A273" s="3"/>
      <c r="B273" s="3"/>
      <c r="C273" s="3"/>
      <c r="D273" s="3"/>
      <c r="E273" s="1"/>
      <c r="F273" s="1"/>
      <c r="G273" s="1"/>
      <c r="H273" s="1"/>
      <c r="I273" s="1"/>
      <c r="J273" s="1"/>
    </row>
    <row r="274" spans="1:10" ht="12.75">
      <c r="A274" s="3"/>
      <c r="B274" s="3"/>
      <c r="C274" s="3"/>
      <c r="D274" s="3"/>
      <c r="E274" s="1"/>
      <c r="F274" s="1"/>
      <c r="G274" s="1"/>
      <c r="H274" s="1"/>
      <c r="I274" s="1"/>
      <c r="J274" s="1"/>
    </row>
    <row r="275" spans="1:10" ht="12.75">
      <c r="A275" s="3"/>
      <c r="B275" s="3"/>
      <c r="C275" s="3"/>
      <c r="D275" s="3"/>
      <c r="E275" s="1"/>
      <c r="F275" s="1"/>
      <c r="G275" s="1"/>
      <c r="H275" s="1"/>
      <c r="I275" s="1"/>
      <c r="J275" s="1"/>
    </row>
    <row r="276" spans="1:10" ht="12.75">
      <c r="A276" s="3"/>
      <c r="B276" s="3"/>
      <c r="C276" s="3"/>
      <c r="D276" s="3"/>
      <c r="E276" s="1"/>
      <c r="F276" s="1"/>
      <c r="G276" s="1"/>
      <c r="H276" s="1"/>
      <c r="I276" s="1"/>
      <c r="J276" s="1"/>
    </row>
    <row r="277" spans="1:10" ht="12.75">
      <c r="A277" s="3"/>
      <c r="B277" s="3"/>
      <c r="C277" s="3"/>
      <c r="D277" s="3"/>
      <c r="E277" s="1"/>
      <c r="F277" s="1"/>
      <c r="G277" s="1"/>
      <c r="H277" s="1"/>
      <c r="I277" s="1"/>
      <c r="J277" s="1"/>
    </row>
    <row r="278" spans="1:10" ht="12.75">
      <c r="A278" s="3"/>
      <c r="B278" s="3"/>
      <c r="C278" s="3"/>
      <c r="D278" s="3"/>
      <c r="E278" s="1"/>
      <c r="F278" s="1"/>
      <c r="G278" s="1"/>
      <c r="H278" s="1"/>
      <c r="I278" s="1"/>
      <c r="J278" s="1"/>
    </row>
    <row r="279" spans="1:10" ht="12.75">
      <c r="A279" s="3"/>
      <c r="B279" s="3"/>
      <c r="C279" s="3"/>
      <c r="D279" s="3"/>
      <c r="E279" s="1"/>
      <c r="F279" s="1"/>
      <c r="G279" s="1"/>
      <c r="H279" s="1"/>
      <c r="I279" s="1"/>
      <c r="J279" s="1"/>
    </row>
    <row r="280" spans="1:10" ht="12.75">
      <c r="A280" s="3"/>
      <c r="B280" s="3"/>
      <c r="C280" s="3"/>
      <c r="D280" s="3"/>
      <c r="E280" s="1"/>
      <c r="F280" s="1"/>
      <c r="G280" s="1"/>
      <c r="H280" s="1"/>
      <c r="I280" s="1"/>
      <c r="J280" s="1"/>
    </row>
    <row r="281" spans="1:10" ht="12.75">
      <c r="A281" s="3"/>
      <c r="B281" s="3"/>
      <c r="C281" s="3"/>
      <c r="D281" s="3"/>
      <c r="E281" s="1"/>
      <c r="F281" s="1"/>
      <c r="G281" s="1"/>
      <c r="H281" s="1"/>
      <c r="I281" s="1"/>
      <c r="J281" s="1"/>
    </row>
    <row r="282" spans="1:10" ht="12.75">
      <c r="A282" s="3"/>
      <c r="B282" s="3"/>
      <c r="C282" s="3"/>
      <c r="D282" s="3"/>
      <c r="E282" s="1"/>
      <c r="F282" s="1"/>
      <c r="G282" s="1"/>
      <c r="H282" s="1"/>
      <c r="I282" s="1"/>
      <c r="J282" s="1"/>
    </row>
    <row r="283" spans="1:10" ht="12.75">
      <c r="A283" s="3"/>
      <c r="B283" s="3"/>
      <c r="C283" s="3"/>
      <c r="D283" s="3"/>
      <c r="E283" s="1"/>
      <c r="F283" s="1"/>
      <c r="G283" s="1"/>
      <c r="H283" s="1"/>
      <c r="I283" s="1"/>
      <c r="J283" s="1"/>
    </row>
    <row r="284" spans="1:10" ht="12.75">
      <c r="A284" s="3"/>
      <c r="B284" s="3"/>
      <c r="C284" s="3"/>
      <c r="D284" s="3"/>
      <c r="E284" s="1"/>
      <c r="F284" s="1"/>
      <c r="G284" s="1"/>
      <c r="H284" s="1"/>
      <c r="I284" s="1"/>
      <c r="J284" s="1"/>
    </row>
    <row r="285" spans="1:10" ht="12.75">
      <c r="A285" s="3"/>
      <c r="B285" s="3"/>
      <c r="C285" s="3"/>
      <c r="D285" s="3"/>
      <c r="E285" s="1"/>
      <c r="F285" s="1"/>
      <c r="G285" s="1"/>
      <c r="H285" s="1"/>
      <c r="I285" s="1"/>
      <c r="J285" s="1"/>
    </row>
    <row r="286" spans="1:10" ht="12.75">
      <c r="A286" s="3"/>
      <c r="B286" s="3"/>
      <c r="C286" s="3"/>
      <c r="D286" s="3"/>
      <c r="E286" s="1"/>
      <c r="F286" s="1"/>
      <c r="G286" s="1"/>
      <c r="H286" s="1"/>
      <c r="I286" s="1"/>
      <c r="J286" s="1"/>
    </row>
    <row r="287" spans="1:10" ht="12.75">
      <c r="A287" s="3"/>
      <c r="B287" s="3"/>
      <c r="C287" s="3"/>
      <c r="D287" s="3"/>
      <c r="E287" s="1"/>
      <c r="F287" s="1"/>
      <c r="G287" s="1"/>
      <c r="H287" s="1"/>
      <c r="I287" s="1"/>
      <c r="J287" s="1"/>
    </row>
    <row r="288" spans="1:10" ht="12.75">
      <c r="A288" s="3"/>
      <c r="B288" s="3"/>
      <c r="C288" s="3"/>
      <c r="D288" s="3"/>
      <c r="E288" s="1"/>
      <c r="F288" s="1"/>
      <c r="G288" s="1"/>
      <c r="H288" s="1"/>
      <c r="I288" s="1"/>
      <c r="J288" s="1"/>
    </row>
    <row r="289" spans="1:10" ht="12.75">
      <c r="A289" s="3"/>
      <c r="B289" s="3"/>
      <c r="C289" s="3"/>
      <c r="D289" s="3"/>
      <c r="E289" s="1"/>
      <c r="F289" s="1"/>
      <c r="G289" s="1"/>
      <c r="H289" s="1"/>
      <c r="I289" s="1"/>
      <c r="J289" s="1"/>
    </row>
    <row r="290" spans="1:10" ht="12.75">
      <c r="A290" s="3"/>
      <c r="B290" s="3"/>
      <c r="C290" s="3"/>
      <c r="D290" s="3"/>
      <c r="E290" s="1"/>
      <c r="F290" s="1"/>
      <c r="G290" s="1"/>
      <c r="H290" s="1"/>
      <c r="I290" s="1"/>
      <c r="J290" s="1"/>
    </row>
    <row r="291" spans="1:10" ht="12.75">
      <c r="A291" s="3"/>
      <c r="B291" s="3"/>
      <c r="C291" s="3"/>
      <c r="D291" s="3"/>
      <c r="E291" s="1"/>
      <c r="F291" s="1"/>
      <c r="G291" s="1"/>
      <c r="H291" s="1"/>
      <c r="I291" s="1"/>
      <c r="J291" s="1"/>
    </row>
    <row r="292" spans="1:10" ht="12.75">
      <c r="A292" s="3"/>
      <c r="B292" s="3"/>
      <c r="C292" s="3"/>
      <c r="D292" s="3"/>
      <c r="E292" s="1"/>
      <c r="F292" s="1"/>
      <c r="G292" s="1"/>
      <c r="H292" s="1"/>
      <c r="I292" s="1"/>
      <c r="J292" s="1"/>
    </row>
    <row r="293" spans="1:10" ht="12.75">
      <c r="A293" s="3"/>
      <c r="B293" s="3"/>
      <c r="C293" s="3"/>
      <c r="D293" s="3"/>
      <c r="E293" s="1"/>
      <c r="F293" s="1"/>
      <c r="G293" s="1"/>
      <c r="H293" s="1"/>
      <c r="I293" s="1"/>
      <c r="J293" s="1"/>
    </row>
    <row r="294" spans="1:10" ht="12.75">
      <c r="A294" s="3"/>
      <c r="B294" s="3"/>
      <c r="C294" s="3"/>
      <c r="D294" s="3"/>
      <c r="E294" s="1"/>
      <c r="F294" s="1"/>
      <c r="G294" s="1"/>
      <c r="H294" s="1"/>
      <c r="I294" s="1"/>
      <c r="J294" s="1"/>
    </row>
    <row r="295" spans="1:10" ht="12.75">
      <c r="A295" s="3"/>
      <c r="B295" s="3"/>
      <c r="C295" s="3"/>
      <c r="D295" s="3"/>
      <c r="E295" s="1"/>
      <c r="F295" s="1"/>
      <c r="G295" s="1"/>
      <c r="H295" s="1"/>
      <c r="I295" s="1"/>
      <c r="J295" s="1"/>
    </row>
    <row r="296" spans="1:10" ht="12.75">
      <c r="A296" s="3"/>
      <c r="B296" s="3"/>
      <c r="C296" s="3"/>
      <c r="D296" s="3"/>
      <c r="E296" s="1"/>
      <c r="F296" s="1"/>
      <c r="G296" s="1"/>
      <c r="H296" s="1"/>
      <c r="I296" s="1"/>
      <c r="J296" s="1"/>
    </row>
    <row r="297" spans="1:10" ht="12.75">
      <c r="A297" s="3"/>
      <c r="B297" s="3"/>
      <c r="C297" s="3"/>
      <c r="D297" s="3"/>
      <c r="E297" s="1"/>
      <c r="F297" s="1"/>
      <c r="G297" s="1"/>
      <c r="H297" s="1"/>
      <c r="I297" s="1"/>
      <c r="J297" s="1"/>
    </row>
    <row r="298" spans="1:10" ht="12.75">
      <c r="A298" s="3"/>
      <c r="B298" s="3"/>
      <c r="C298" s="3"/>
      <c r="D298" s="3"/>
      <c r="E298" s="1"/>
      <c r="F298" s="1"/>
      <c r="G298" s="1"/>
      <c r="H298" s="1"/>
      <c r="I298" s="1"/>
      <c r="J298" s="1"/>
    </row>
    <row r="299" spans="1:10" ht="12.75">
      <c r="A299" s="3"/>
      <c r="B299" s="3"/>
      <c r="C299" s="3"/>
      <c r="D299" s="3"/>
      <c r="E299" s="1"/>
      <c r="F299" s="1"/>
      <c r="G299" s="1"/>
      <c r="H299" s="1"/>
      <c r="I299" s="1"/>
      <c r="J299" s="1"/>
    </row>
    <row r="300" spans="1:10" ht="12.75">
      <c r="A300" s="3"/>
      <c r="B300" s="3"/>
      <c r="C300" s="3"/>
      <c r="D300" s="3"/>
      <c r="E300" s="1"/>
      <c r="F300" s="1"/>
      <c r="G300" s="1"/>
      <c r="H300" s="1"/>
      <c r="I300" s="1"/>
      <c r="J300" s="1"/>
    </row>
    <row r="301" spans="1:10" ht="12.75">
      <c r="A301" s="3"/>
      <c r="B301" s="3"/>
      <c r="C301" s="3"/>
      <c r="D301" s="3"/>
      <c r="E301" s="1"/>
      <c r="F301" s="1"/>
      <c r="G301" s="1"/>
      <c r="H301" s="1"/>
      <c r="I301" s="1"/>
      <c r="J301" s="1"/>
    </row>
    <row r="302" spans="1:10" ht="12.75">
      <c r="A302" s="3"/>
      <c r="B302" s="3"/>
      <c r="C302" s="3"/>
      <c r="D302" s="3"/>
      <c r="E302" s="1"/>
      <c r="F302" s="1"/>
      <c r="G302" s="1"/>
      <c r="H302" s="1"/>
      <c r="I302" s="1"/>
      <c r="J302" s="1"/>
    </row>
    <row r="303" spans="1:10" ht="12.75">
      <c r="A303" s="3"/>
      <c r="B303" s="3"/>
      <c r="C303" s="3"/>
      <c r="D303" s="3"/>
      <c r="E303" s="1"/>
      <c r="F303" s="1"/>
      <c r="G303" s="1"/>
      <c r="H303" s="1"/>
      <c r="I303" s="1"/>
      <c r="J303" s="1"/>
    </row>
    <row r="304" spans="1:10" ht="12.75">
      <c r="A304" s="3"/>
      <c r="B304" s="3"/>
      <c r="C304" s="3"/>
      <c r="D304" s="3"/>
      <c r="E304" s="1"/>
      <c r="F304" s="1"/>
      <c r="G304" s="1"/>
      <c r="H304" s="1"/>
      <c r="I304" s="1"/>
      <c r="J304" s="1"/>
    </row>
    <row r="305" spans="1:10" ht="12.75">
      <c r="A305" s="3"/>
      <c r="B305" s="3"/>
      <c r="C305" s="3"/>
      <c r="D305" s="3"/>
      <c r="E305" s="1"/>
      <c r="F305" s="1"/>
      <c r="G305" s="1"/>
      <c r="H305" s="1"/>
      <c r="I305" s="1"/>
      <c r="J305" s="1"/>
    </row>
    <row r="306" spans="1:10" ht="12.75">
      <c r="A306" s="3"/>
      <c r="B306" s="3"/>
      <c r="C306" s="3"/>
      <c r="D306" s="3"/>
      <c r="E306" s="1"/>
      <c r="F306" s="1"/>
      <c r="G306" s="1"/>
      <c r="H306" s="1"/>
      <c r="I306" s="1"/>
      <c r="J306" s="1"/>
    </row>
    <row r="307" spans="1:10" ht="12.75">
      <c r="A307" s="3"/>
      <c r="B307" s="3"/>
      <c r="C307" s="3"/>
      <c r="D307" s="3"/>
      <c r="E307" s="1"/>
      <c r="F307" s="1"/>
      <c r="G307" s="1"/>
      <c r="H307" s="1"/>
      <c r="I307" s="1"/>
      <c r="J307" s="1"/>
    </row>
    <row r="308" spans="1:10" ht="12.75">
      <c r="A308" s="3"/>
      <c r="B308" s="3"/>
      <c r="C308" s="3"/>
      <c r="D308" s="3"/>
      <c r="E308" s="1"/>
      <c r="F308" s="1"/>
      <c r="G308" s="1"/>
      <c r="H308" s="1"/>
      <c r="I308" s="1"/>
      <c r="J308" s="1"/>
    </row>
    <row r="309" spans="1:10" ht="12.75">
      <c r="A309" s="3"/>
      <c r="B309" s="3"/>
      <c r="C309" s="3"/>
      <c r="D309" s="3"/>
      <c r="E309" s="1"/>
      <c r="F309" s="1"/>
      <c r="G309" s="1"/>
      <c r="H309" s="1"/>
      <c r="I309" s="1"/>
      <c r="J309" s="1"/>
    </row>
    <row r="310" spans="1:10" ht="12.75">
      <c r="A310" s="3"/>
      <c r="B310" s="3"/>
      <c r="C310" s="3"/>
      <c r="D310" s="3"/>
      <c r="E310" s="1"/>
      <c r="F310" s="1"/>
      <c r="G310" s="1"/>
      <c r="H310" s="1"/>
      <c r="I310" s="1"/>
      <c r="J310" s="1"/>
    </row>
    <row r="311" spans="1:10" ht="12.75">
      <c r="A311" s="3"/>
      <c r="B311" s="3"/>
      <c r="C311" s="3"/>
      <c r="D311" s="3"/>
      <c r="E311" s="1"/>
      <c r="F311" s="1"/>
      <c r="G311" s="1"/>
      <c r="H311" s="1"/>
      <c r="I311" s="1"/>
      <c r="J311" s="1"/>
    </row>
    <row r="312" spans="1:10" ht="12.75">
      <c r="A312" s="3"/>
      <c r="B312" s="3"/>
      <c r="C312" s="3"/>
      <c r="D312" s="3"/>
      <c r="E312" s="1"/>
      <c r="F312" s="1"/>
      <c r="G312" s="1"/>
      <c r="H312" s="1"/>
      <c r="I312" s="1"/>
      <c r="J312" s="1"/>
    </row>
    <row r="313" spans="1:10" ht="12.75">
      <c r="A313" s="3"/>
      <c r="B313" s="3"/>
      <c r="C313" s="3"/>
      <c r="D313" s="3"/>
      <c r="E313" s="1"/>
      <c r="F313" s="1"/>
      <c r="G313" s="1"/>
      <c r="H313" s="1"/>
      <c r="I313" s="1"/>
      <c r="J313" s="1"/>
    </row>
    <row r="314" spans="1:10" ht="12.75">
      <c r="A314" s="3"/>
      <c r="B314" s="3"/>
      <c r="C314" s="3"/>
      <c r="D314" s="3"/>
      <c r="E314" s="1"/>
      <c r="F314" s="1"/>
      <c r="G314" s="1"/>
      <c r="H314" s="1"/>
      <c r="I314" s="1"/>
      <c r="J314" s="1"/>
    </row>
    <row r="315" spans="1:10" ht="12.75">
      <c r="A315" s="3"/>
      <c r="B315" s="3"/>
      <c r="C315" s="3"/>
      <c r="D315" s="3"/>
      <c r="E315" s="1"/>
      <c r="F315" s="1"/>
      <c r="G315" s="1"/>
      <c r="H315" s="1"/>
      <c r="I315" s="1"/>
      <c r="J315" s="1"/>
    </row>
    <row r="316" spans="1:10" ht="12.75">
      <c r="A316" s="3"/>
      <c r="B316" s="3"/>
      <c r="C316" s="3"/>
      <c r="D316" s="3"/>
      <c r="E316" s="1"/>
      <c r="F316" s="1"/>
      <c r="G316" s="1"/>
      <c r="H316" s="1"/>
      <c r="I316" s="1"/>
      <c r="J316" s="1"/>
    </row>
    <row r="317" spans="1:10" ht="12.75">
      <c r="A317" s="3"/>
      <c r="B317" s="3"/>
      <c r="C317" s="3"/>
      <c r="D317" s="3"/>
      <c r="E317" s="1"/>
      <c r="F317" s="1"/>
      <c r="G317" s="1"/>
      <c r="H317" s="1"/>
      <c r="I317" s="1"/>
      <c r="J317" s="1"/>
    </row>
    <row r="318" spans="1:10" ht="12.75">
      <c r="A318" s="3"/>
      <c r="B318" s="3"/>
      <c r="C318" s="3"/>
      <c r="D318" s="3"/>
      <c r="E318" s="1"/>
      <c r="F318" s="1"/>
      <c r="G318" s="1"/>
      <c r="H318" s="1"/>
      <c r="I318" s="1"/>
      <c r="J318" s="1"/>
    </row>
    <row r="319" spans="1:10" ht="12.75">
      <c r="A319" s="3"/>
      <c r="B319" s="3"/>
      <c r="C319" s="3"/>
      <c r="D319" s="3"/>
      <c r="E319" s="1"/>
      <c r="F319" s="1"/>
      <c r="G319" s="1"/>
      <c r="H319" s="1"/>
      <c r="I319" s="1"/>
      <c r="J319" s="1"/>
    </row>
    <row r="320" spans="5:10" ht="12.75">
      <c r="E320" s="1"/>
      <c r="F320" s="1"/>
      <c r="G320" s="1"/>
      <c r="H320" s="1"/>
      <c r="I320" s="1"/>
      <c r="J320" s="1"/>
    </row>
    <row r="321" spans="5:10" ht="12.75">
      <c r="E321" s="1"/>
      <c r="F321" s="1"/>
      <c r="G321" s="1"/>
      <c r="H321" s="1"/>
      <c r="I321" s="1"/>
      <c r="J321" s="1"/>
    </row>
    <row r="322" spans="5:10" ht="12.75">
      <c r="E322" s="1"/>
      <c r="F322" s="1"/>
      <c r="G322" s="1"/>
      <c r="H322" s="1"/>
      <c r="I322" s="1"/>
      <c r="J322" s="1"/>
    </row>
    <row r="323" spans="5:10" ht="12.75">
      <c r="E323" s="1"/>
      <c r="F323" s="1"/>
      <c r="G323" s="1"/>
      <c r="H323" s="1"/>
      <c r="I323" s="1"/>
      <c r="J323" s="1"/>
    </row>
    <row r="324" spans="5:10" ht="12.75">
      <c r="E324" s="1"/>
      <c r="F324" s="1"/>
      <c r="G324" s="1"/>
      <c r="H324" s="1"/>
      <c r="I324" s="1"/>
      <c r="J324" s="1"/>
    </row>
    <row r="325" spans="5:10" ht="12.75">
      <c r="E325" s="1"/>
      <c r="F325" s="1"/>
      <c r="G325" s="1"/>
      <c r="H325" s="1"/>
      <c r="I325" s="1"/>
      <c r="J325" s="1"/>
    </row>
    <row r="326" spans="5:10" ht="12.75">
      <c r="E326" s="1"/>
      <c r="F326" s="1"/>
      <c r="G326" s="1"/>
      <c r="H326" s="1"/>
      <c r="I326" s="1"/>
      <c r="J326" s="1"/>
    </row>
    <row r="327" spans="5:10" ht="12.75">
      <c r="E327" s="1"/>
      <c r="F327" s="1"/>
      <c r="G327" s="1"/>
      <c r="H327" s="1"/>
      <c r="I327" s="1"/>
      <c r="J327" s="1"/>
    </row>
    <row r="328" spans="5:10" ht="12.75">
      <c r="E328" s="1"/>
      <c r="F328" s="1"/>
      <c r="G328" s="1"/>
      <c r="H328" s="1"/>
      <c r="I328" s="1"/>
      <c r="J328" s="1"/>
    </row>
    <row r="329" spans="5:10" ht="12.75">
      <c r="E329" s="1"/>
      <c r="F329" s="1"/>
      <c r="G329" s="1"/>
      <c r="H329" s="1"/>
      <c r="I329" s="1"/>
      <c r="J329" s="1"/>
    </row>
    <row r="330" spans="5:10" ht="12.75">
      <c r="E330" s="1"/>
      <c r="F330" s="1"/>
      <c r="G330" s="1"/>
      <c r="H330" s="1"/>
      <c r="I330" s="1"/>
      <c r="J330" s="1"/>
    </row>
    <row r="331" spans="5:10" ht="12.75">
      <c r="E331" s="1"/>
      <c r="F331" s="1"/>
      <c r="G331" s="1"/>
      <c r="H331" s="1"/>
      <c r="I331" s="1"/>
      <c r="J331" s="1"/>
    </row>
    <row r="332" spans="5:10" ht="12.75">
      <c r="E332" s="1"/>
      <c r="F332" s="1"/>
      <c r="G332" s="1"/>
      <c r="H332" s="1"/>
      <c r="I332" s="1"/>
      <c r="J332" s="1"/>
    </row>
    <row r="333" spans="5:10" ht="12.75">
      <c r="E333" s="1"/>
      <c r="F333" s="1"/>
      <c r="G333" s="1"/>
      <c r="H333" s="1"/>
      <c r="I333" s="1"/>
      <c r="J333" s="1"/>
    </row>
    <row r="334" spans="5:10" ht="12.75">
      <c r="E334" s="1"/>
      <c r="F334" s="1"/>
      <c r="G334" s="1"/>
      <c r="H334" s="1"/>
      <c r="I334" s="1"/>
      <c r="J334" s="1"/>
    </row>
    <row r="335" spans="5:10" ht="12.75">
      <c r="E335" s="1"/>
      <c r="F335" s="1"/>
      <c r="G335" s="1"/>
      <c r="H335" s="1"/>
      <c r="I335" s="1"/>
      <c r="J335" s="1"/>
    </row>
    <row r="336" spans="5:10" ht="12.75">
      <c r="E336" s="1"/>
      <c r="F336" s="1"/>
      <c r="G336" s="1"/>
      <c r="H336" s="1"/>
      <c r="I336" s="1"/>
      <c r="J336" s="1"/>
    </row>
    <row r="337" spans="5:10" ht="12.75">
      <c r="E337" s="1"/>
      <c r="F337" s="1"/>
      <c r="G337" s="1"/>
      <c r="H337" s="1"/>
      <c r="I337" s="1"/>
      <c r="J337" s="1"/>
    </row>
    <row r="338" spans="5:10" ht="12.75">
      <c r="E338" s="1"/>
      <c r="F338" s="1"/>
      <c r="G338" s="1"/>
      <c r="H338" s="1"/>
      <c r="I338" s="1"/>
      <c r="J338" s="1"/>
    </row>
    <row r="339" spans="5:10" ht="12.75">
      <c r="E339" s="1"/>
      <c r="F339" s="1"/>
      <c r="G339" s="1"/>
      <c r="H339" s="1"/>
      <c r="I339" s="1"/>
      <c r="J339" s="1"/>
    </row>
    <row r="340" spans="5:10" ht="12.75">
      <c r="E340" s="1"/>
      <c r="F340" s="1"/>
      <c r="G340" s="1"/>
      <c r="H340" s="1"/>
      <c r="I340" s="1"/>
      <c r="J340" s="1"/>
    </row>
    <row r="341" spans="5:10" ht="12.75">
      <c r="E341" s="1"/>
      <c r="F341" s="1"/>
      <c r="G341" s="1"/>
      <c r="H341" s="1"/>
      <c r="I341" s="1"/>
      <c r="J341" s="1"/>
    </row>
    <row r="342" spans="5:10" ht="12.75">
      <c r="E342" s="1"/>
      <c r="F342" s="1"/>
      <c r="G342" s="1"/>
      <c r="H342" s="1"/>
      <c r="I342" s="1"/>
      <c r="J342" s="1"/>
    </row>
    <row r="343" spans="5:10" ht="12.75">
      <c r="E343" s="1"/>
      <c r="F343" s="1"/>
      <c r="G343" s="1"/>
      <c r="H343" s="1"/>
      <c r="I343" s="1"/>
      <c r="J343" s="1"/>
    </row>
    <row r="344" spans="5:10" ht="12.75">
      <c r="E344" s="1"/>
      <c r="F344" s="1"/>
      <c r="G344" s="1"/>
      <c r="H344" s="1"/>
      <c r="I344" s="1"/>
      <c r="J344" s="1"/>
    </row>
    <row r="345" spans="5:10" ht="12.75">
      <c r="E345" s="1"/>
      <c r="F345" s="1"/>
      <c r="G345" s="1"/>
      <c r="H345" s="1"/>
      <c r="I345" s="1"/>
      <c r="J345" s="1"/>
    </row>
    <row r="346" spans="5:10" ht="12.75">
      <c r="E346" s="1"/>
      <c r="F346" s="1"/>
      <c r="G346" s="1"/>
      <c r="H346" s="1"/>
      <c r="I346" s="1"/>
      <c r="J346" s="1"/>
    </row>
    <row r="347" spans="5:10" ht="12.75">
      <c r="E347" s="1"/>
      <c r="F347" s="1"/>
      <c r="G347" s="1"/>
      <c r="H347" s="1"/>
      <c r="I347" s="1"/>
      <c r="J347" s="1"/>
    </row>
    <row r="348" spans="5:10" ht="12.75">
      <c r="E348" s="1"/>
      <c r="F348" s="1"/>
      <c r="G348" s="1"/>
      <c r="H348" s="1"/>
      <c r="I348" s="1"/>
      <c r="J348" s="1"/>
    </row>
    <row r="349" spans="5:10" ht="12.75">
      <c r="E349" s="1"/>
      <c r="F349" s="1"/>
      <c r="G349" s="1"/>
      <c r="H349" s="1"/>
      <c r="I349" s="1"/>
      <c r="J349" s="1"/>
    </row>
    <row r="350" spans="5:10" ht="12.75">
      <c r="E350" s="1"/>
      <c r="F350" s="1"/>
      <c r="G350" s="1"/>
      <c r="H350" s="1"/>
      <c r="I350" s="1"/>
      <c r="J350" s="1"/>
    </row>
    <row r="351" spans="5:10" ht="12.75">
      <c r="E351" s="1"/>
      <c r="F351" s="1"/>
      <c r="G351" s="1"/>
      <c r="H351" s="1"/>
      <c r="I351" s="1"/>
      <c r="J351" s="1"/>
    </row>
    <row r="352" spans="5:10" ht="12.75">
      <c r="E352" s="1"/>
      <c r="F352" s="1"/>
      <c r="G352" s="1"/>
      <c r="H352" s="1"/>
      <c r="I352" s="1"/>
      <c r="J352" s="1"/>
    </row>
    <row r="353" spans="5:10" ht="12.75">
      <c r="E353" s="1"/>
      <c r="F353" s="1"/>
      <c r="G353" s="1"/>
      <c r="H353" s="1"/>
      <c r="I353" s="1"/>
      <c r="J353" s="1"/>
    </row>
    <row r="354" spans="5:10" ht="12.75">
      <c r="E354" s="1"/>
      <c r="F354" s="1"/>
      <c r="G354" s="1"/>
      <c r="H354" s="1"/>
      <c r="I354" s="1"/>
      <c r="J354" s="1"/>
    </row>
    <row r="355" spans="5:10" ht="12.75">
      <c r="E355" s="1"/>
      <c r="F355" s="1"/>
      <c r="G355" s="1"/>
      <c r="H355" s="1"/>
      <c r="I355" s="1"/>
      <c r="J355" s="1"/>
    </row>
    <row r="356" spans="5:10" ht="12.75">
      <c r="E356" s="1"/>
      <c r="F356" s="1"/>
      <c r="G356" s="1"/>
      <c r="H356" s="1"/>
      <c r="I356" s="1"/>
      <c r="J356" s="1"/>
    </row>
    <row r="357" spans="5:10" ht="12.75">
      <c r="E357" s="1"/>
      <c r="F357" s="1"/>
      <c r="G357" s="1"/>
      <c r="H357" s="1"/>
      <c r="I357" s="1"/>
      <c r="J357" s="1"/>
    </row>
    <row r="358" spans="5:10" ht="12.75">
      <c r="E358" s="1"/>
      <c r="F358" s="1"/>
      <c r="G358" s="1"/>
      <c r="H358" s="1"/>
      <c r="I358" s="1"/>
      <c r="J358" s="1"/>
    </row>
    <row r="359" spans="5:10" ht="12.75">
      <c r="E359" s="1"/>
      <c r="F359" s="1"/>
      <c r="G359" s="1"/>
      <c r="H359" s="1"/>
      <c r="I359" s="1"/>
      <c r="J359" s="1"/>
    </row>
    <row r="360" spans="5:10" ht="12.75">
      <c r="E360" s="1"/>
      <c r="F360" s="1"/>
      <c r="G360" s="1"/>
      <c r="H360" s="1"/>
      <c r="I360" s="1"/>
      <c r="J360" s="1"/>
    </row>
    <row r="361" spans="5:10" ht="12.75">
      <c r="E361" s="1"/>
      <c r="F361" s="1"/>
      <c r="G361" s="1"/>
      <c r="H361" s="1"/>
      <c r="I361" s="1"/>
      <c r="J361" s="1"/>
    </row>
    <row r="362" spans="5:10" ht="12.75">
      <c r="E362" s="1"/>
      <c r="F362" s="1"/>
      <c r="G362" s="1"/>
      <c r="H362" s="1"/>
      <c r="I362" s="1"/>
      <c r="J362" s="1"/>
    </row>
    <row r="363" spans="5:10" ht="12.75">
      <c r="E363" s="1"/>
      <c r="F363" s="1"/>
      <c r="G363" s="1"/>
      <c r="H363" s="1"/>
      <c r="I363" s="1"/>
      <c r="J363" s="1"/>
    </row>
    <row r="364" spans="5:10" ht="12.75">
      <c r="E364" s="1"/>
      <c r="F364" s="1"/>
      <c r="G364" s="1"/>
      <c r="H364" s="1"/>
      <c r="I364" s="1"/>
      <c r="J364" s="1"/>
    </row>
    <row r="365" spans="5:10" ht="12.75">
      <c r="E365" s="1"/>
      <c r="F365" s="1"/>
      <c r="G365" s="1"/>
      <c r="H365" s="1"/>
      <c r="I365" s="1"/>
      <c r="J365" s="1"/>
    </row>
    <row r="366" spans="5:10" ht="12.75">
      <c r="E366" s="1"/>
      <c r="F366" s="1"/>
      <c r="G366" s="1"/>
      <c r="H366" s="1"/>
      <c r="I366" s="1"/>
      <c r="J366" s="1"/>
    </row>
    <row r="367" spans="5:10" ht="12.75">
      <c r="E367" s="1"/>
      <c r="F367" s="1"/>
      <c r="G367" s="1"/>
      <c r="H367" s="1"/>
      <c r="I367" s="1"/>
      <c r="J367" s="1"/>
    </row>
    <row r="368" spans="5:10" ht="12.75">
      <c r="E368" s="1"/>
      <c r="F368" s="1"/>
      <c r="G368" s="1"/>
      <c r="H368" s="1"/>
      <c r="I368" s="1"/>
      <c r="J368" s="1"/>
    </row>
    <row r="369" spans="5:10" ht="12.75">
      <c r="E369" s="1"/>
      <c r="F369" s="1"/>
      <c r="G369" s="1"/>
      <c r="H369" s="1"/>
      <c r="I369" s="1"/>
      <c r="J369" s="1"/>
    </row>
    <row r="370" spans="5:10" ht="12.75">
      <c r="E370" s="1"/>
      <c r="F370" s="1"/>
      <c r="G370" s="1"/>
      <c r="H370" s="1"/>
      <c r="I370" s="1"/>
      <c r="J370" s="1"/>
    </row>
    <row r="371" spans="5:10" ht="12.75">
      <c r="E371" s="1"/>
      <c r="F371" s="1"/>
      <c r="G371" s="1"/>
      <c r="H371" s="1"/>
      <c r="I371" s="1"/>
      <c r="J371" s="1"/>
    </row>
    <row r="372" spans="5:10" ht="12.75">
      <c r="E372" s="1"/>
      <c r="F372" s="1"/>
      <c r="G372" s="1"/>
      <c r="H372" s="1"/>
      <c r="I372" s="1"/>
      <c r="J372" s="1"/>
    </row>
    <row r="373" spans="5:10" ht="12.75">
      <c r="E373" s="1"/>
      <c r="F373" s="1"/>
      <c r="G373" s="1"/>
      <c r="H373" s="1"/>
      <c r="I373" s="1"/>
      <c r="J373" s="1"/>
    </row>
    <row r="374" spans="5:10" ht="12.75">
      <c r="E374" s="1"/>
      <c r="F374" s="1"/>
      <c r="G374" s="1"/>
      <c r="H374" s="1"/>
      <c r="I374" s="1"/>
      <c r="J374" s="1"/>
    </row>
    <row r="375" spans="5:10" ht="12.75">
      <c r="E375" s="1"/>
      <c r="F375" s="1"/>
      <c r="G375" s="1"/>
      <c r="H375" s="1"/>
      <c r="I375" s="1"/>
      <c r="J375" s="1"/>
    </row>
    <row r="376" spans="5:10" ht="12.75">
      <c r="E376" s="1"/>
      <c r="F376" s="1"/>
      <c r="G376" s="1"/>
      <c r="H376" s="1"/>
      <c r="I376" s="1"/>
      <c r="J376" s="1"/>
    </row>
    <row r="377" spans="5:10" ht="12.75">
      <c r="E377" s="1"/>
      <c r="F377" s="1"/>
      <c r="G377" s="1"/>
      <c r="H377" s="1"/>
      <c r="I377" s="1"/>
      <c r="J377" s="1"/>
    </row>
    <row r="378" spans="5:10" ht="12.75">
      <c r="E378" s="1"/>
      <c r="F378" s="1"/>
      <c r="G378" s="1"/>
      <c r="H378" s="1"/>
      <c r="I378" s="1"/>
      <c r="J378" s="1"/>
    </row>
    <row r="379" spans="5:10" ht="12.75">
      <c r="E379" s="1"/>
      <c r="F379" s="1"/>
      <c r="G379" s="1"/>
      <c r="H379" s="1"/>
      <c r="I379" s="1"/>
      <c r="J379" s="1"/>
    </row>
    <row r="380" spans="5:10" ht="12.75">
      <c r="E380" s="1"/>
      <c r="F380" s="1"/>
      <c r="G380" s="1"/>
      <c r="H380" s="1"/>
      <c r="I380" s="1"/>
      <c r="J380" s="1"/>
    </row>
    <row r="381" spans="5:10" ht="12.75">
      <c r="E381" s="1"/>
      <c r="F381" s="1"/>
      <c r="G381" s="1"/>
      <c r="H381" s="1"/>
      <c r="I381" s="1"/>
      <c r="J381" s="1"/>
    </row>
    <row r="382" spans="5:10" ht="12.75">
      <c r="E382" s="1"/>
      <c r="F382" s="1"/>
      <c r="G382" s="1"/>
      <c r="H382" s="1"/>
      <c r="I382" s="1"/>
      <c r="J382" s="1"/>
    </row>
    <row r="383" spans="5:10" ht="12.75">
      <c r="E383" s="1"/>
      <c r="F383" s="1"/>
      <c r="G383" s="1"/>
      <c r="H383" s="1"/>
      <c r="I383" s="1"/>
      <c r="J383" s="1"/>
    </row>
    <row r="384" spans="5:10" ht="12.75">
      <c r="E384" s="1"/>
      <c r="F384" s="1"/>
      <c r="G384" s="1"/>
      <c r="H384" s="1"/>
      <c r="I384" s="1"/>
      <c r="J384" s="1"/>
    </row>
    <row r="385" spans="5:10" ht="12.75">
      <c r="E385" s="1"/>
      <c r="F385" s="1"/>
      <c r="G385" s="1"/>
      <c r="H385" s="1"/>
      <c r="I385" s="1"/>
      <c r="J385" s="1"/>
    </row>
    <row r="386" spans="5:10" ht="12.75">
      <c r="E386" s="1"/>
      <c r="F386" s="1"/>
      <c r="G386" s="1"/>
      <c r="H386" s="1"/>
      <c r="I386" s="1"/>
      <c r="J386" s="1"/>
    </row>
    <row r="387" spans="5:10" ht="12.75">
      <c r="E387" s="1"/>
      <c r="F387" s="1"/>
      <c r="G387" s="1"/>
      <c r="H387" s="1"/>
      <c r="I387" s="1"/>
      <c r="J387" s="1"/>
    </row>
    <row r="388" spans="5:10" ht="12.75">
      <c r="E388" s="1"/>
      <c r="F388" s="1"/>
      <c r="G388" s="1"/>
      <c r="H388" s="1"/>
      <c r="I388" s="1"/>
      <c r="J388" s="1"/>
    </row>
    <row r="389" spans="5:10" ht="12.75">
      <c r="E389" s="1"/>
      <c r="F389" s="1"/>
      <c r="G389" s="1"/>
      <c r="H389" s="1"/>
      <c r="I389" s="1"/>
      <c r="J389" s="1"/>
    </row>
    <row r="390" spans="5:10" ht="12.75">
      <c r="E390" s="1"/>
      <c r="F390" s="1"/>
      <c r="G390" s="1"/>
      <c r="H390" s="1"/>
      <c r="I390" s="1"/>
      <c r="J390" s="1"/>
    </row>
    <row r="391" spans="5:10" ht="12.75">
      <c r="E391" s="1"/>
      <c r="F391" s="1"/>
      <c r="G391" s="1"/>
      <c r="H391" s="1"/>
      <c r="I391" s="1"/>
      <c r="J391" s="1"/>
    </row>
    <row r="392" spans="5:10" ht="12.75">
      <c r="E392" s="1"/>
      <c r="F392" s="1"/>
      <c r="G392" s="1"/>
      <c r="H392" s="1"/>
      <c r="I392" s="1"/>
      <c r="J392" s="1"/>
    </row>
    <row r="393" spans="5:10" ht="12.75">
      <c r="E393" s="1"/>
      <c r="F393" s="1"/>
      <c r="G393" s="1"/>
      <c r="H393" s="1"/>
      <c r="I393" s="1"/>
      <c r="J393" s="1"/>
    </row>
    <row r="394" spans="5:10" ht="12.75">
      <c r="E394" s="1"/>
      <c r="F394" s="1"/>
      <c r="G394" s="1"/>
      <c r="H394" s="1"/>
      <c r="I394" s="1"/>
      <c r="J394" s="1"/>
    </row>
    <row r="395" spans="5:10" ht="12.75">
      <c r="E395" s="1"/>
      <c r="F395" s="1"/>
      <c r="G395" s="1"/>
      <c r="H395" s="1"/>
      <c r="I395" s="1"/>
      <c r="J395" s="1"/>
    </row>
    <row r="396" spans="5:10" ht="12.75">
      <c r="E396" s="1"/>
      <c r="F396" s="1"/>
      <c r="G396" s="1"/>
      <c r="H396" s="1"/>
      <c r="I396" s="1"/>
      <c r="J396" s="1"/>
    </row>
    <row r="397" spans="5:10" ht="12.75">
      <c r="E397" s="1"/>
      <c r="F397" s="1"/>
      <c r="G397" s="1"/>
      <c r="H397" s="1"/>
      <c r="I397" s="1"/>
      <c r="J397" s="1"/>
    </row>
    <row r="398" spans="5:10" ht="12.75">
      <c r="E398" s="1"/>
      <c r="F398" s="1"/>
      <c r="G398" s="1"/>
      <c r="H398" s="1"/>
      <c r="I398" s="1"/>
      <c r="J398" s="1"/>
    </row>
    <row r="399" spans="5:10" ht="12.75">
      <c r="E399" s="1"/>
      <c r="F399" s="1"/>
      <c r="G399" s="1"/>
      <c r="H399" s="1"/>
      <c r="I399" s="1"/>
      <c r="J399" s="1"/>
    </row>
    <row r="400" spans="5:10" ht="12.75">
      <c r="E400" s="1"/>
      <c r="F400" s="1"/>
      <c r="G400" s="1"/>
      <c r="H400" s="1"/>
      <c r="I400" s="1"/>
      <c r="J400" s="1"/>
    </row>
    <row r="401" spans="5:10" ht="12.75">
      <c r="E401" s="1"/>
      <c r="F401" s="1"/>
      <c r="G401" s="1"/>
      <c r="H401" s="1"/>
      <c r="I401" s="1"/>
      <c r="J401" s="1"/>
    </row>
    <row r="402" spans="5:10" ht="12.75">
      <c r="E402" s="1"/>
      <c r="F402" s="1"/>
      <c r="G402" s="1"/>
      <c r="H402" s="1"/>
      <c r="I402" s="1"/>
      <c r="J402" s="1"/>
    </row>
    <row r="403" spans="5:10" ht="12.75">
      <c r="E403" s="1"/>
      <c r="F403" s="1"/>
      <c r="G403" s="1"/>
      <c r="H403" s="1"/>
      <c r="I403" s="1"/>
      <c r="J403" s="1"/>
    </row>
    <row r="404" spans="5:10" ht="12.75">
      <c r="E404" s="1"/>
      <c r="F404" s="1"/>
      <c r="G404" s="1"/>
      <c r="H404" s="1"/>
      <c r="I404" s="1"/>
      <c r="J404" s="1"/>
    </row>
    <row r="405" spans="5:10" ht="12.75">
      <c r="E405" s="1"/>
      <c r="F405" s="1"/>
      <c r="G405" s="1"/>
      <c r="H405" s="1"/>
      <c r="I405" s="1"/>
      <c r="J405" s="1"/>
    </row>
    <row r="406" spans="5:10" ht="12.75">
      <c r="E406" s="1"/>
      <c r="F406" s="1"/>
      <c r="G406" s="1"/>
      <c r="H406" s="1"/>
      <c r="I406" s="1"/>
      <c r="J406" s="1"/>
    </row>
    <row r="407" spans="5:10" ht="12.75">
      <c r="E407" s="1"/>
      <c r="F407" s="1"/>
      <c r="G407" s="1"/>
      <c r="H407" s="1"/>
      <c r="I407" s="1"/>
      <c r="J407" s="1"/>
    </row>
    <row r="408" spans="5:10" ht="12.75">
      <c r="E408" s="1"/>
      <c r="F408" s="1"/>
      <c r="G408" s="1"/>
      <c r="H408" s="1"/>
      <c r="I408" s="1"/>
      <c r="J408" s="1"/>
    </row>
    <row r="409" spans="5:10" ht="12.75">
      <c r="E409" s="1"/>
      <c r="F409" s="1"/>
      <c r="G409" s="1"/>
      <c r="H409" s="1"/>
      <c r="I409" s="1"/>
      <c r="J409" s="1"/>
    </row>
    <row r="410" spans="5:10" ht="12.75">
      <c r="E410" s="1"/>
      <c r="F410" s="1"/>
      <c r="G410" s="1"/>
      <c r="H410" s="1"/>
      <c r="I410" s="1"/>
      <c r="J410" s="1"/>
    </row>
    <row r="411" spans="5:10" ht="12.75">
      <c r="E411" s="1"/>
      <c r="F411" s="1"/>
      <c r="G411" s="1"/>
      <c r="H411" s="1"/>
      <c r="I411" s="1"/>
      <c r="J411" s="1"/>
    </row>
    <row r="412" spans="5:10" ht="12.75">
      <c r="E412" s="1"/>
      <c r="F412" s="1"/>
      <c r="G412" s="1"/>
      <c r="H412" s="1"/>
      <c r="I412" s="1"/>
      <c r="J412" s="1"/>
    </row>
    <row r="413" spans="5:10" ht="12.75">
      <c r="E413" s="1"/>
      <c r="F413" s="1"/>
      <c r="G413" s="1"/>
      <c r="H413" s="1"/>
      <c r="I413" s="1"/>
      <c r="J413" s="1"/>
    </row>
    <row r="414" spans="5:10" ht="12.75">
      <c r="E414" s="1"/>
      <c r="F414" s="1"/>
      <c r="G414" s="1"/>
      <c r="H414" s="1"/>
      <c r="I414" s="1"/>
      <c r="J414" s="1"/>
    </row>
    <row r="415" spans="5:10" ht="12.75">
      <c r="E415" s="1"/>
      <c r="F415" s="1"/>
      <c r="G415" s="1"/>
      <c r="H415" s="1"/>
      <c r="I415" s="1"/>
      <c r="J415" s="1"/>
    </row>
    <row r="416" spans="5:10" ht="12.75">
      <c r="E416" s="1"/>
      <c r="F416" s="1"/>
      <c r="G416" s="1"/>
      <c r="H416" s="1"/>
      <c r="I416" s="1"/>
      <c r="J416" s="1"/>
    </row>
    <row r="417" spans="5:10" ht="12.75">
      <c r="E417" s="1"/>
      <c r="F417" s="1"/>
      <c r="G417" s="1"/>
      <c r="H417" s="1"/>
      <c r="I417" s="1"/>
      <c r="J417" s="1"/>
    </row>
    <row r="418" spans="5:10" ht="12.75">
      <c r="E418" s="1"/>
      <c r="F418" s="1"/>
      <c r="G418" s="1"/>
      <c r="H418" s="1"/>
      <c r="I418" s="1"/>
      <c r="J418" s="1"/>
    </row>
    <row r="419" spans="5:10" ht="12.75">
      <c r="E419" s="1"/>
      <c r="F419" s="1"/>
      <c r="G419" s="1"/>
      <c r="H419" s="1"/>
      <c r="I419" s="1"/>
      <c r="J419" s="1"/>
    </row>
    <row r="420" spans="5:10" ht="12.75">
      <c r="E420" s="1"/>
      <c r="F420" s="1"/>
      <c r="G420" s="1"/>
      <c r="H420" s="1"/>
      <c r="I420" s="1"/>
      <c r="J420" s="1"/>
    </row>
    <row r="421" spans="5:10" ht="12.75">
      <c r="E421" s="1"/>
      <c r="F421" s="1"/>
      <c r="G421" s="1"/>
      <c r="H421" s="1"/>
      <c r="I421" s="1"/>
      <c r="J421" s="1"/>
    </row>
    <row r="422" spans="5:10" ht="12.75">
      <c r="E422" s="1"/>
      <c r="F422" s="1"/>
      <c r="G422" s="1"/>
      <c r="H422" s="1"/>
      <c r="I422" s="1"/>
      <c r="J422" s="1"/>
    </row>
    <row r="423" spans="5:10" ht="12.75">
      <c r="E423" s="1"/>
      <c r="F423" s="1"/>
      <c r="G423" s="1"/>
      <c r="H423" s="1"/>
      <c r="I423" s="1"/>
      <c r="J423" s="1"/>
    </row>
    <row r="424" spans="5:10" ht="12.75">
      <c r="E424" s="1"/>
      <c r="F424" s="1"/>
      <c r="G424" s="1"/>
      <c r="H424" s="1"/>
      <c r="I424" s="1"/>
      <c r="J424" s="1"/>
    </row>
    <row r="425" spans="5:10" ht="12.75">
      <c r="E425" s="1"/>
      <c r="F425" s="1"/>
      <c r="G425" s="1"/>
      <c r="H425" s="1"/>
      <c r="I425" s="1"/>
      <c r="J425" s="1"/>
    </row>
    <row r="426" spans="5:10" ht="12.75">
      <c r="E426" s="1"/>
      <c r="F426" s="1"/>
      <c r="G426" s="1"/>
      <c r="H426" s="1"/>
      <c r="I426" s="1"/>
      <c r="J426" s="1"/>
    </row>
    <row r="427" spans="5:10" ht="12.75">
      <c r="E427" s="1"/>
      <c r="F427" s="1"/>
      <c r="G427" s="1"/>
      <c r="H427" s="1"/>
      <c r="I427" s="1"/>
      <c r="J427" s="1"/>
    </row>
    <row r="428" spans="5:10" ht="12.75">
      <c r="E428" s="1"/>
      <c r="F428" s="1"/>
      <c r="G428" s="1"/>
      <c r="H428" s="1"/>
      <c r="I428" s="1"/>
      <c r="J428" s="1"/>
    </row>
    <row r="429" spans="5:10" ht="12.75">
      <c r="E429" s="1"/>
      <c r="F429" s="1"/>
      <c r="G429" s="1"/>
      <c r="H429" s="1"/>
      <c r="I429" s="1"/>
      <c r="J429" s="1"/>
    </row>
    <row r="430" spans="5:10" ht="12.75">
      <c r="E430" s="1"/>
      <c r="F430" s="1"/>
      <c r="G430" s="1"/>
      <c r="H430" s="1"/>
      <c r="I430" s="1"/>
      <c r="J430" s="1"/>
    </row>
    <row r="431" spans="5:10" ht="12.75">
      <c r="E431" s="1"/>
      <c r="F431" s="1"/>
      <c r="G431" s="1"/>
      <c r="H431" s="1"/>
      <c r="I431" s="1"/>
      <c r="J431" s="1"/>
    </row>
    <row r="432" spans="5:10" ht="12.75">
      <c r="E432" s="1"/>
      <c r="F432" s="1"/>
      <c r="G432" s="1"/>
      <c r="H432" s="1"/>
      <c r="I432" s="1"/>
      <c r="J432" s="1"/>
    </row>
    <row r="433" spans="5:10" ht="12.75">
      <c r="E433" s="1"/>
      <c r="F433" s="1"/>
      <c r="G433" s="1"/>
      <c r="H433" s="1"/>
      <c r="I433" s="1"/>
      <c r="J433" s="1"/>
    </row>
    <row r="434" spans="5:10" ht="12.75">
      <c r="E434" s="1"/>
      <c r="F434" s="1"/>
      <c r="G434" s="1"/>
      <c r="H434" s="1"/>
      <c r="I434" s="1"/>
      <c r="J434" s="1"/>
    </row>
    <row r="435" spans="5:10" ht="12.75">
      <c r="E435" s="1"/>
      <c r="F435" s="1"/>
      <c r="G435" s="1"/>
      <c r="H435" s="1"/>
      <c r="I435" s="1"/>
      <c r="J435" s="1"/>
    </row>
    <row r="436" spans="5:10" ht="12.75">
      <c r="E436" s="1"/>
      <c r="F436" s="1"/>
      <c r="G436" s="1"/>
      <c r="H436" s="1"/>
      <c r="I436" s="1"/>
      <c r="J436" s="1"/>
    </row>
    <row r="437" spans="5:10" ht="12.75">
      <c r="E437" s="1"/>
      <c r="F437" s="1"/>
      <c r="G437" s="1"/>
      <c r="H437" s="1"/>
      <c r="I437" s="1"/>
      <c r="J437" s="1"/>
    </row>
    <row r="438" spans="5:10" ht="12.75">
      <c r="E438" s="1"/>
      <c r="F438" s="1"/>
      <c r="G438" s="1"/>
      <c r="H438" s="1"/>
      <c r="I438" s="1"/>
      <c r="J438" s="1"/>
    </row>
    <row r="439" spans="5:10" ht="12.75">
      <c r="E439" s="1"/>
      <c r="F439" s="1"/>
      <c r="G439" s="1"/>
      <c r="H439" s="1"/>
      <c r="I439" s="1"/>
      <c r="J439" s="1"/>
    </row>
    <row r="440" spans="5:10" ht="12.75">
      <c r="E440" s="1"/>
      <c r="F440" s="1"/>
      <c r="G440" s="1"/>
      <c r="H440" s="1"/>
      <c r="I440" s="1"/>
      <c r="J440" s="1"/>
    </row>
    <row r="441" spans="5:10" ht="12.75">
      <c r="E441" s="1"/>
      <c r="F441" s="1"/>
      <c r="G441" s="1"/>
      <c r="H441" s="1"/>
      <c r="I441" s="1"/>
      <c r="J441" s="1"/>
    </row>
    <row r="442" spans="5:10" ht="12.75">
      <c r="E442" s="1"/>
      <c r="F442" s="1"/>
      <c r="G442" s="1"/>
      <c r="H442" s="1"/>
      <c r="I442" s="1"/>
      <c r="J442" s="1"/>
    </row>
    <row r="443" spans="5:10" ht="12.75">
      <c r="E443" s="1"/>
      <c r="F443" s="1"/>
      <c r="G443" s="1"/>
      <c r="H443" s="1"/>
      <c r="I443" s="1"/>
      <c r="J443" s="1"/>
    </row>
    <row r="444" spans="5:10" ht="12.75">
      <c r="E444" s="1"/>
      <c r="F444" s="1"/>
      <c r="G444" s="1"/>
      <c r="H444" s="1"/>
      <c r="I444" s="1"/>
      <c r="J444" s="1"/>
    </row>
    <row r="445" spans="5:10" ht="12.75">
      <c r="E445" s="1"/>
      <c r="F445" s="1"/>
      <c r="G445" s="1"/>
      <c r="H445" s="1"/>
      <c r="I445" s="1"/>
      <c r="J445" s="1"/>
    </row>
    <row r="446" spans="5:10" ht="12.75">
      <c r="E446" s="1"/>
      <c r="F446" s="1"/>
      <c r="G446" s="1"/>
      <c r="H446" s="1"/>
      <c r="I446" s="1"/>
      <c r="J446" s="1"/>
    </row>
    <row r="447" spans="5:10" ht="12.75">
      <c r="E447" s="1"/>
      <c r="F447" s="1"/>
      <c r="G447" s="1"/>
      <c r="H447" s="1"/>
      <c r="I447" s="1"/>
      <c r="J447" s="1"/>
    </row>
    <row r="448" spans="5:10" ht="12.75">
      <c r="E448" s="1"/>
      <c r="F448" s="1"/>
      <c r="G448" s="1"/>
      <c r="H448" s="1"/>
      <c r="I448" s="1"/>
      <c r="J448" s="1"/>
    </row>
    <row r="449" spans="5:10" ht="12.75">
      <c r="E449" s="1"/>
      <c r="F449" s="1"/>
      <c r="G449" s="1"/>
      <c r="H449" s="1"/>
      <c r="I449" s="1"/>
      <c r="J449" s="1"/>
    </row>
    <row r="450" spans="5:10" ht="12.75">
      <c r="E450" s="1"/>
      <c r="F450" s="1"/>
      <c r="G450" s="1"/>
      <c r="H450" s="1"/>
      <c r="I450" s="1"/>
      <c r="J450" s="1"/>
    </row>
    <row r="451" spans="5:10" ht="12.75">
      <c r="E451" s="1"/>
      <c r="F451" s="1"/>
      <c r="G451" s="1"/>
      <c r="H451" s="1"/>
      <c r="I451" s="1"/>
      <c r="J451" s="1"/>
    </row>
    <row r="452" spans="5:10" ht="12.75">
      <c r="E452" s="1"/>
      <c r="F452" s="1"/>
      <c r="G452" s="1"/>
      <c r="H452" s="1"/>
      <c r="I452" s="1"/>
      <c r="J452" s="1"/>
    </row>
    <row r="453" spans="5:10" ht="12.75">
      <c r="E453" s="1"/>
      <c r="F453" s="1"/>
      <c r="G453" s="1"/>
      <c r="H453" s="1"/>
      <c r="I453" s="1"/>
      <c r="J453" s="1"/>
    </row>
    <row r="454" spans="5:10" ht="12.75">
      <c r="E454" s="1"/>
      <c r="F454" s="1"/>
      <c r="G454" s="1"/>
      <c r="H454" s="1"/>
      <c r="I454" s="1"/>
      <c r="J454" s="1"/>
    </row>
    <row r="455" spans="5:10" ht="12.75">
      <c r="E455" s="1"/>
      <c r="F455" s="1"/>
      <c r="G455" s="1"/>
      <c r="H455" s="1"/>
      <c r="I455" s="1"/>
      <c r="J455" s="1"/>
    </row>
    <row r="456" spans="5:10" ht="12.75">
      <c r="E456" s="1"/>
      <c r="F456" s="1"/>
      <c r="G456" s="1"/>
      <c r="H456" s="1"/>
      <c r="I456" s="1"/>
      <c r="J456" s="1"/>
    </row>
    <row r="457" spans="5:10" ht="12.75">
      <c r="E457" s="1"/>
      <c r="F457" s="1"/>
      <c r="G457" s="1"/>
      <c r="H457" s="1"/>
      <c r="I457" s="1"/>
      <c r="J457" s="1"/>
    </row>
    <row r="458" spans="5:10" ht="12.75">
      <c r="E458" s="1"/>
      <c r="F458" s="1"/>
      <c r="G458" s="1"/>
      <c r="H458" s="1"/>
      <c r="I458" s="1"/>
      <c r="J458" s="1"/>
    </row>
    <row r="459" spans="5:10" ht="12.75">
      <c r="E459" s="1"/>
      <c r="F459" s="1"/>
      <c r="G459" s="1"/>
      <c r="H459" s="1"/>
      <c r="I459" s="1"/>
      <c r="J459" s="1"/>
    </row>
  </sheetData>
  <sheetProtection/>
  <mergeCells count="5">
    <mergeCell ref="A181:D181"/>
    <mergeCell ref="A182:D182"/>
    <mergeCell ref="A1:D1"/>
    <mergeCell ref="A2:D2"/>
    <mergeCell ref="A4:D4"/>
  </mergeCells>
  <printOptions/>
  <pageMargins left="0.5" right="0.5" top="0.5" bottom="0.5" header="0.5" footer="0.5"/>
  <pageSetup fitToHeight="0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Dcorcoran</dc:creator>
  <cp:keywords/>
  <dc:description/>
  <cp:lastModifiedBy>Marsha Hoffman</cp:lastModifiedBy>
  <cp:lastPrinted>2020-06-09T19:24:34Z</cp:lastPrinted>
  <dcterms:created xsi:type="dcterms:W3CDTF">2007-12-12T01:23:06Z</dcterms:created>
  <dcterms:modified xsi:type="dcterms:W3CDTF">2020-07-05T20:09:39Z</dcterms:modified>
  <cp:category/>
  <cp:version/>
  <cp:contentType/>
  <cp:contentStatus/>
</cp:coreProperties>
</file>